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František Kortus" reservationPassword="0"/>
  <workbookPr/>
  <bookViews>
    <workbookView xWindow="240" yWindow="120" windowWidth="14940" windowHeight="9225" activeTab="0"/>
  </bookViews>
  <sheets>
    <sheet name="Rekapitulace" sheetId="1" r:id="rId1"/>
    <sheet name="010.1" sheetId="2" r:id="rId2"/>
    <sheet name="SO 101.1.1" sheetId="3" r:id="rId3"/>
    <sheet name="SO 181.1" sheetId="4" r:id="rId4"/>
    <sheet name="SO 201" sheetId="5" r:id="rId5"/>
  </sheets>
  <definedNames/>
  <calcPr/>
  <webPublishing/>
</workbook>
</file>

<file path=xl/sharedStrings.xml><?xml version="1.0" encoding="utf-8"?>
<sst xmlns="http://schemas.openxmlformats.org/spreadsheetml/2006/main" count="1243" uniqueCount="404">
  <si>
    <t>Firma: DIPONT s.r.o.</t>
  </si>
  <si>
    <t>Rekapitulace ceny</t>
  </si>
  <si>
    <t>Stavba: 2019/006a - II/112 Křelovice - propustek ev.č. 112-219P KSÚSV - etapy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</si>
  <si>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</si>
  <si>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</si>
  <si>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</si>
  <si>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</si>
  <si>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</si>
  <si>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</si>
  <si>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</si>
  <si>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</si>
  <si>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</si>
  <si>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</si>
  <si>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</si>
  <si>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</si>
  <si>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2019/006a</t>
  </si>
  <si>
    <t>II/112 Křelovice - propustek ev.č. 112-219P KSÚSV - etapy</t>
  </si>
  <si>
    <t>O</t>
  </si>
  <si>
    <t>Rozpočet:</t>
  </si>
  <si>
    <t>0,00</t>
  </si>
  <si>
    <t>15,00</t>
  </si>
  <si>
    <t>21,00</t>
  </si>
  <si>
    <t>3</t>
  </si>
  <si>
    <t>2</t>
  </si>
  <si>
    <t>010.1</t>
  </si>
  <si>
    <t>Vedlejší a rozpočtové náklady - I etapa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</si>
  <si>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</si>
  <si>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</si>
  <si>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</si>
  <si>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</si>
  <si>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</si>
  <si>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</si>
  <si>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</si>
  <si>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</si>
  <si>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</si>
  <si>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</si>
  <si>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</si>
  <si>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</si>
  <si>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</si>
  <si>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</si>
  <si>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</si>
  <si>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</si>
  <si>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</si>
  <si>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</si>
  <si>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</si>
  <si>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</si>
  <si>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02520</t>
  </si>
  <si>
    <t/>
  </si>
  <si>
    <t>ZKOUŠENÍ MATERIÁLŮ NEZÁVISLOU ZKUŠEBNOU</t>
  </si>
  <si>
    <t>KPL</t>
  </si>
  <si>
    <t>PP</t>
  </si>
  <si>
    <t>Všechny zkoušky materiálů dle požadavků TP, TKP, ČSN a ČSN EN</t>
  </si>
  <si>
    <t>VV</t>
  </si>
  <si>
    <t>TS</t>
  </si>
  <si>
    <t>zahrnuje veškeré náklady spojené s objednatelem požadovanými zkouškami</t>
  </si>
  <si>
    <t>02620</t>
  </si>
  <si>
    <t>ZKOUŠENÍ KONSTRUKCÍ A PRACÍ NEZÁVISLOU ZKUŠEBNOU</t>
  </si>
  <si>
    <t>02910</t>
  </si>
  <si>
    <t>OSTATNÍ POŽADAVKY - ZEMĚMĚŘIČSKÁ MĚŘENÍ</t>
  </si>
  <si>
    <t>Zaměření skutečného provrdení stavby na podkladu katastrální mapy, včetně výškopisu dle požadavku stavebního povolení</t>
  </si>
  <si>
    <t>zahrnuje veškeré náklady spojené s objednatelem požadovanými pracemi,  
- pro stanovení orientační investorské ceny určete jednotkovou cenu jako 1% odhadované ceny stavby</t>
  </si>
  <si>
    <t>Geometrický plán pro zápis do KN , 10 paré, Zpracování geometrického plánu na zaměření skutečného průběhu silnice III/112 Křelovice - propustek ev.č. 112-219P v souladu s §11 zákona č. 13/1997 Sb. v platném znění,  s vyhláškou č. 87/2017 Sb., kterou se mění vyhláška č. 357/2013 Sb., o katastru nemovitostí (katastrální vyhláška) pro účely majetkoprávního vypořádání pozemků v celé délce opravované silnice a mostů. Před zaměřením a zpracováním geometrického plánu bude se zástupcem správce silnice  vymezena hranice zaměřovaného silničního tělesa tak, aby odpovídala výše uvedenému zákonu a vyhlášce.  Před předložením geometrického plánu příslušnému katastrálnímu úřadu k ověření bude návrh geometrického plánu odsouhlasen majetkoprávním oddělením Kraje Vysočina a oddělením správy majetku pracoviště Pelhřimov, Krajské správy a údržby silnic Vysočiny, příspěvková organizace. Návrh bude Kraji Vysočina a KSÚSV, p.o. předložen v elektronické podobě ve formátu PDF.  Geometrický plán ověřený příslušným katastrálním úřadem bude odevzdán v listinné podobě ve 10ti vyhotoveních a zároveň v digitální podobě</t>
  </si>
  <si>
    <t>zahrnuje veškeré náklady spojené s objednatelem požadovanými pracemi,</t>
  </si>
  <si>
    <t>02911</t>
  </si>
  <si>
    <t>OSTATNÍ POŽADAVKY - GEODETICKÉ ZAMĚŘENÍ</t>
  </si>
  <si>
    <t>geodetické zaměření během výstavby, čerpání se souhlasem TD, AD a zástupcem objednatele</t>
  </si>
  <si>
    <t>zahrnuje veškeré náklady spojené s objednatelem požadovanými pracemi</t>
  </si>
  <si>
    <t>02940</t>
  </si>
  <si>
    <t>OSTATNÍ POŽADAVKY - VYPRACOVÁNÍ DOKUMENTACE</t>
  </si>
  <si>
    <t>Pasportizace silnice před začátkem, po dokončení prací.</t>
  </si>
  <si>
    <t>7</t>
  </si>
  <si>
    <t>Aktualizace havarijního a povodňového plánu 
Pasportizace přilehlých objektů silnice, propustku a dotčených pozemků v trvalých a dočasných záborech před začátkem, po dokončení prací.</t>
  </si>
  <si>
    <t>8</t>
  </si>
  <si>
    <t>02940.2</t>
  </si>
  <si>
    <t>Pasportizace objízdných tras 15+43 = 58 
 km</t>
  </si>
  <si>
    <t>02943</t>
  </si>
  <si>
    <t>OSTATNÍ POŽADAVKY - VYPRACOVÁNÍ RDS</t>
  </si>
  <si>
    <t>4 paré v tištěné podobě + 2x v el. podobě</t>
  </si>
  <si>
    <t>02944</t>
  </si>
  <si>
    <t>OSTAT POŽADAVKY - DOKUMENTACE SKUTEČ PROVEDENÍ V DIGIT FORMĚ</t>
  </si>
  <si>
    <t>4 paré + 2x v el. podobě, včetně závěrečné zprávy zhotovitele</t>
  </si>
  <si>
    <t>11</t>
  </si>
  <si>
    <t>02960</t>
  </si>
  <si>
    <t>OSTATNÍ POŽADAVKY - PLÁN BOZP</t>
  </si>
  <si>
    <t>Veškerá opatření pro zajištění BOZP v průběhu výstavby dle požadavků objednatele, náklady na vypracování potřebné dokumentace pro provoz staveniště z hlediska požární ochrany (požární řád a poplachová směrnice) a z hlediska provozu staveniště (provozně dopravní řád), podrobněji viz plán BOZP, včetně zabezpečení průchodu chodců</t>
  </si>
  <si>
    <t>zahrnuje veškeré náklady spojené s objednatelem požadovaným dozorem</t>
  </si>
  <si>
    <t>12</t>
  </si>
  <si>
    <t>02991</t>
  </si>
  <si>
    <t>OSTATNÍ POŽADAVKY - INFORMAČNÍ TABULE</t>
  </si>
  <si>
    <t>KUS</t>
  </si>
  <si>
    <t>Billboard s účastníky výstavby v rozměrech a grafickém návrhu dle metodického pokynu Propagace stavebních činností na majetku kraje Vysočina prostřednictvím informačního panelu viz. odkaz   
http://m.kr-vysocina.cz/assets/File.ashx?id_org=450008&amp;id_dokumenty=4026814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</si>
  <si>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</si>
  <si>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13</t>
  </si>
  <si>
    <t>03100</t>
  </si>
  <si>
    <t>ZAŘÍZENÍ STAVENIŠTĚ - ZŘÍZENÍ, PROVOZ, DEMONTÁŽ</t>
  </si>
  <si>
    <t>+Zábory - trvalý 7046m2, dočasný 889m2</t>
  </si>
  <si>
    <t>zahrnuje objednatelem povolené náklady na pořízení (event. pronájem), provozování, udržování a likvidaci zhotovitelova zařízení</t>
  </si>
  <si>
    <t>Ostatní konstrukce a práce</t>
  </si>
  <si>
    <t>14</t>
  </si>
  <si>
    <t>916812</t>
  </si>
  <si>
    <t>ODDĚL OPLOCENÍ S PODSTAVCI DRÁTĚNNÉ - MONTÁŽ S PŘESUNEM</t>
  </si>
  <si>
    <t>M</t>
  </si>
  <si>
    <t>65+40=105,000 [A] 
Celkem: A=105,000 [B]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</si>
  <si>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</si>
  <si>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15</t>
  </si>
  <si>
    <t>916813</t>
  </si>
  <si>
    <t>ODDĚL OPLOCENÍ S PODSTAVCI DRÁTĚNNÉ - DEMONTÁŽ</t>
  </si>
  <si>
    <t>Položka zahrnuje odstranění, demontáž a odklizení zařízení s odvozem na předepsané místo</t>
  </si>
  <si>
    <t>16</t>
  </si>
  <si>
    <t>916819</t>
  </si>
  <si>
    <t>ODDĚL OPLOCENÍ S PODSTAVCI DRÁTĚNNÉ - NÁJEMNÉ</t>
  </si>
  <si>
    <t>MDEN</t>
  </si>
  <si>
    <t>Pronájem 180 dnů 180*105=18 900,000 [A] 
Celkem: A=18 900,000 [B]</t>
  </si>
  <si>
    <t>položka zahrnuje sazbu za pronájem zařízení. Počet měrných jednotek se určí jako součin délky zařízení a počtu dní použití.</t>
  </si>
  <si>
    <t>SO 101.1.1</t>
  </si>
  <si>
    <t>Úprava silnice II/112 - KSÚSV - I etapa</t>
  </si>
  <si>
    <t>014101</t>
  </si>
  <si>
    <t>POPLATKY ZA SKLÁDKU</t>
  </si>
  <si>
    <t>M3</t>
  </si>
  <si>
    <t>Asfalt z komunikace</t>
  </si>
  <si>
    <t>Komunikace sonda 3 7,6*43*0,057=18,628 [C] 
Komunikace sonda 5 7,6*126*0,112=107,251 [E] 
Komunikace sonda 6 7,6*97*0,128=94,362 [F] 
Komunikace sonda 7 7,6*93*0,072=50,890 [G] 
Celkem: C+E+F+G=271,131 [H]</t>
  </si>
  <si>
    <t>zahrnuje veškeré poplatky provozovateli skládky související s uložením odpadu na skládce.</t>
  </si>
  <si>
    <t>014111</t>
  </si>
  <si>
    <t>POPLATKY ZA SKLÁDKU TYP S-IO (INERTNÍ ODPAD)</t>
  </si>
  <si>
    <t>Kamenivo a makadam z komunikace</t>
  </si>
  <si>
    <t>Komunikace sonda 4 7,6*102*0,061=47,287 [D] 
Komunikace sonda 7 7,6*93*0,077=54,424 [G] 
Celkem: D+G=101,711 [H]</t>
  </si>
  <si>
    <t>Zkoušky únosnosti pláně</t>
  </si>
  <si>
    <t>Zemní práce</t>
  </si>
  <si>
    <t>113318</t>
  </si>
  <si>
    <t>ODSTRANĚNÍ PODKLADU ZPEVNĚNÝCH PLOCH ZE STABIL ZEMINY, ODVOZ DO 20KM</t>
  </si>
  <si>
    <t>makadam a pen. makadam</t>
  </si>
  <si>
    <t>Komunikace sonda 3 7,6*43*0,08=26,144 [C] 
Komunikace sonda 4 7,6*102*0,16=124,032 [D] 
Komunikace sonda 5 7,6*126*0,124=118,742 [E] 
Komunikace sonda 6 7,6*97*0,13=95,836 [F] 
Komunikace sonda 7 7,6*93*(0,155+0,072)=160,444 [G] 
Celkem: C+D+E+F+G=525,198 [H]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</si>
  <si>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</si>
  <si>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</si>
  <si>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</si>
  <si>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štěrkopísek a zahliněné kamenivo</t>
  </si>
  <si>
    <t>Komunikace sonda 3 7,6*43*0,06=19,608 [C] 
Komunikace sonda 4 7,6*102*0,06=46,512 [D] 
Komunikace sonda 5 7,6*126*0=0,000 [E] 
Komunikace sonda 6 7,6*97*0,27=199,044 [F] 
Komunikace sonda 7 7,6*93*0=0,000 [G] 
Celkem: C+D+E+F+G=265,164 [H]</t>
  </si>
  <si>
    <t>113378</t>
  </si>
  <si>
    <t>ODSTRAN PODKLADU ZPEVNĚNÝCH PLOCH Z DLAŽEB KOSTEK, ODVOZ DO 20KM</t>
  </si>
  <si>
    <t>Uložení na skládku CM Humpolec</t>
  </si>
  <si>
    <t>Komunikace sonda 3 7,6*43*0,06=19,608 [A] 
Komunikace sonda 4 7,6*102*0,06=46,512 [B] 
Komunikace sonda 5 7,6*126*0,06=57,456 [C] 
Celkem: A+B+C=123,576 [D]</t>
  </si>
  <si>
    <t>113728</t>
  </si>
  <si>
    <t>FRÉZOVÁNÍ ZPEVNĚNÝCH PLOCH ASFALTOVÝCH, ODVOZ DO 20KM</t>
  </si>
  <si>
    <t>Komunikace sonda 3 7,6*43*0,057=18,628 [C] 
Komunikace sonda 4 7,6*102*0,061=47,287 [D] 
Komunikace sonda 5 7,6*126*0,112=107,251 [E] 
Komunikace sonda 6 7,6*97*0,128=94,362 [F] 
Komunikace sonda 7 7,6*93*0,077=54,424 [G] 
Celkem: C+D+E+F+G=321,952 [H]</t>
  </si>
  <si>
    <t>121108</t>
  </si>
  <si>
    <t>SEJMUTÍ ORNICE NEBO LESNÍ PŮDY S ODVOZEM DO 20KM</t>
  </si>
  <si>
    <t>Odhumusování</t>
  </si>
  <si>
    <t>Krajnice 0,5*0,3*(5+40+8+40+150+100)=51,450 [A] 
Celkem: A=51,450 [B]</t>
  </si>
  <si>
    <t>položka zahrnuje sejmutí ornice bez ohledu na tloušťku vrstvy a její vodorovnou dopravu 
nezahrnuje uložení na trvalou skládku</t>
  </si>
  <si>
    <t>123738</t>
  </si>
  <si>
    <t>ODKOP PRO SPOD STAVBU SILNIC A ŽELEZNIC TŘ. I, ODVOZ DO 20KM</t>
  </si>
  <si>
    <t>zemní pláň</t>
  </si>
  <si>
    <t>Komunikace sonda 3 7,6*43*0,303=99,020 [C] 
Komunikace sonda 4 7,6*102*0,219=169,769 [D] 
Komunikace sonda 5 7,6*126*0,264=252,806 [E] 
Komunikace sonda 6 7,6*97*0,032=23,590 [F] 
Komunikace sonda 7 7,6*93*0,256=180,941 [G] 
Celkem: C+D+E+F+G=726,126 [H]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</si>
  <si>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</si>
  <si>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17350</t>
  </si>
  <si>
    <t>ZEMNÍ KRAJNICE A DOSYPÁVKY ZE ZEMIN NEPROPUSTNÝCH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</si>
  <si>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</si>
  <si>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17390</t>
  </si>
  <si>
    <t>ZEMNÍ KRAJNICE A DOSYPÁVKY Z JINÝCH MATERIÁLŮ</t>
  </si>
  <si>
    <t>nezpevněná krajnice z recyklované asfaltové drtě fr. 0/22</t>
  </si>
  <si>
    <t>Krajnice 0,5*0,15*(5+40+8+40+150+100)=25,725 [A] 
Celkem: A=25,725 [B]</t>
  </si>
  <si>
    <t>18110</t>
  </si>
  <si>
    <t>ÚPRAVA PLÁNĚ SE ZHUTNĚNÍM V HORNINĚ TŘ. I</t>
  </si>
  <si>
    <t>M2</t>
  </si>
  <si>
    <t>Komunikace 7,6*(50072,07-49610)=3 511,732 [A] 
Celkem: A=3 511,732 [B]</t>
  </si>
  <si>
    <t>položka zahrnuje úpravu pláně včetně vyrovnání výškových rozdílů. Míru zhutnění určuje projekt.</t>
  </si>
  <si>
    <t>18232</t>
  </si>
  <si>
    <t>ROZPROSTŘENÍ ORNICE V ROVINĚ V TL DO 0,15M</t>
  </si>
  <si>
    <t>Krajnice 0,5*(5+40+8+40+150+100)=171,500 [A] 
Celkem: A=171,500 [B]</t>
  </si>
  <si>
    <t>položka zahrnuje: 
nutné přemístění ornice z dočasných skládek vzdálených do 50m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</si>
  <si>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</si>
  <si>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</si>
  <si>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</si>
  <si>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</si>
  <si>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212635</t>
  </si>
  <si>
    <t>TRATIVODY KOMPL Z TRUB Z PLAST HM DN DO 150MM, RÝHA TŘ I</t>
  </si>
  <si>
    <t>2*(50065,6-49610)=911,200 [A] 
Celkem: A=911,200 [B]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</si>
  <si>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</si>
  <si>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21461</t>
  </si>
  <si>
    <t>SEPARAČNÍ GEOTEXTILIE</t>
  </si>
  <si>
    <t>Pod trativodem (0,8+0,5+0,8)*2*(50065,6-49610)=1 913,520 [A] 
Celkem: A=1 913,520 [B]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</si>
  <si>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není-li v zadávací dokumentaci uvedeno jinak, jedná se o nakupovaný materiál</t>
  </si>
  <si>
    <t>Vodorovné konstrukce</t>
  </si>
  <si>
    <t>17</t>
  </si>
  <si>
    <t>45131A</t>
  </si>
  <si>
    <t>PODKLADNÍ A VÝPLŇOVÉ VRSTVY Z PROSTÉHO BETONU C20/25</t>
  </si>
  <si>
    <t>C20/25n XF3</t>
  </si>
  <si>
    <t>Pod přídlažbou 0,5*0,15*(40+10+10+15+5+7+5)=6,900 [A] 
Celkem: A=6,900 [B]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</si>
  <si>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</si>
  <si>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Komunikace</t>
  </si>
  <si>
    <t>18</t>
  </si>
  <si>
    <t>561431</t>
  </si>
  <si>
    <t>KAMENIVO ZPEVNĚNÉ CEMENTEM TŘ. I TL. DO 150MM</t>
  </si>
  <si>
    <t>SC C3/4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</si>
  <si>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</si>
  <si>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19</t>
  </si>
  <si>
    <t>56333</t>
  </si>
  <si>
    <t>VOZOVKOVÉ VRSTVY ZE ŠTĚRKODRTI TL. DO 150MM</t>
  </si>
  <si>
    <t>štěrkodrť frakce 0/32</t>
  </si>
  <si>
    <t>Komunikace 7,6*(50072,07-49610)=3 511,732 [A] 
Nad propustkem 12,59*1,75=22,033 [C] 
Napojení na dlažbu 0,5*(8+3)=5,500 [D] 
Celkem: A+C+D=3 539,265 [E]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</si>
  <si>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</si>
  <si>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20</t>
  </si>
  <si>
    <t>56334</t>
  </si>
  <si>
    <t>VOZOVKOVÉ VRSTVY ZE ŠTĚRKODRTI TL. DO 200MM</t>
  </si>
  <si>
    <t>Vyrovnání 18*3*3/2=81,000 [B] 
Celkem: B=81,000 [C]</t>
  </si>
  <si>
    <t>21</t>
  </si>
  <si>
    <t>56353</t>
  </si>
  <si>
    <t>VOZOVKOVÉ VRSTVY Z MECH ZPEV ZEMINY TL. DO 150MM</t>
  </si>
  <si>
    <t>22</t>
  </si>
  <si>
    <t>572123</t>
  </si>
  <si>
    <t>INFILTRAČNÍ POSTŘIK Z EMULZE DO 1,0KG/M2</t>
  </si>
  <si>
    <t>PI-C max. 0,8kg/m2 infiltrační postřik asfaltovou emulzí s podrceným kamenivem fr. 2/4 HDK 2/4 3,0kg/m2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</si>
  <si>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</si>
  <si>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23</t>
  </si>
  <si>
    <t>572213</t>
  </si>
  <si>
    <t>SPOJOVACÍ POSTŘIK Z EMULZE DO 0,5KG/M2</t>
  </si>
  <si>
    <t>PS-C 0,3kg/m2 spojovací postřik asfaltovou emulzí</t>
  </si>
  <si>
    <t>24</t>
  </si>
  <si>
    <t>57280A</t>
  </si>
  <si>
    <t>PROTISMYKOVÁ ÚPRAVA POVRCHU VOZOVKY ZA STUDENA</t>
  </si>
  <si>
    <t>Bezpečnostní protismyková úptava v obou směrech dle TP 213 dl. 35m, v šíři 1 pruhu s červeným probarvením</t>
  </si>
  <si>
    <t>35*7,6=266,000 [A] 
Celkem: A=266,000 [B]</t>
  </si>
  <si>
    <t>- termosetové pojivo 
- zdrsňující materiál (kamenivo) 
- provedení dle předepsaného technologického předpisu 
- zřízení vrstvy bez rozlišení šířky, pokládání vrstvy po etapách</t>
  </si>
  <si>
    <t>25</t>
  </si>
  <si>
    <t>574A34</t>
  </si>
  <si>
    <t>ASFALTOVÝ BETON PRO OBRUSNÉ VRSTVY ACO 11+, 11S TL. 40MM</t>
  </si>
  <si>
    <t>ACO11+, 50/70, tl. 40 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</si>
  <si>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</si>
  <si>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26</t>
  </si>
  <si>
    <t>574E66</t>
  </si>
  <si>
    <t>ASFALTOVÝ BETON PRO PODKLADNÍ VRSTVY ACP 16+, 16S TL. 70MM</t>
  </si>
  <si>
    <t>ACP 16+, 50/70, tl. 70mm</t>
  </si>
  <si>
    <t>27</t>
  </si>
  <si>
    <t>582611</t>
  </si>
  <si>
    <t>KRYTY Z BETON DLAŽDIC SE ZÁMKEM ŠEDÝCH TL 60MM DO LOŽE Z KAM</t>
  </si>
  <si>
    <t>Nad propustkem 12,59*1,75=22,033 [A] 
Napojení na dlažbu 0,5*(8+3)=5,500 [B] 
Celkem: A+B=27,533 [C]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</si>
  <si>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</si>
  <si>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28</t>
  </si>
  <si>
    <t>582622</t>
  </si>
  <si>
    <t>KRYTY Z BETON DLAŽDIC SE ZÁMKEM ŠEDÝCH TL 80MM DO LOŽE Z C20/25n XF3</t>
  </si>
  <si>
    <t>Přídlažba, tl. lože min. 150mm z C20/25n XF3</t>
  </si>
  <si>
    <t>0,5*(40+10+10+15+5+7+5)=46,000 [A] 
Celkem: A=46,000 [B]</t>
  </si>
  <si>
    <t>29</t>
  </si>
  <si>
    <t>58910</t>
  </si>
  <si>
    <t>VÝPLŇ SPAR ASFALTEM</t>
  </si>
  <si>
    <t>8+6+5+7,64=26,640 [A] 
Celkem: A=26,640 [B]</t>
  </si>
  <si>
    <t>položka zahrnuje: 
- dodávku předepsaného materiálu 
- vyčištění a výplň spar tímto materiálem</t>
  </si>
  <si>
    <t>Přidružená stavební výroba</t>
  </si>
  <si>
    <t>30</t>
  </si>
  <si>
    <t>702212</t>
  </si>
  <si>
    <t>KABELOVÁ CHRÁNIČKA ZEMNÍ DN PŘES 100 DO 200 MM</t>
  </si>
  <si>
    <t>1x DN 110 ČEZ a  1 x DN 110 VO Obec Křelovice</t>
  </si>
  <si>
    <t>13=13,000 [A] 
Celkem: A=13,000 [B]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</si>
  <si>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</si>
  <si>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Potrubí</t>
  </si>
  <si>
    <t>31</t>
  </si>
  <si>
    <t>9113A1</t>
  </si>
  <si>
    <t>SVODIDLO OCEL SILNIČ JEDNOSTR, ÚROVEŇ ZADRŽ N1, N2 - DODÁVKA A MONTÁŽ</t>
  </si>
  <si>
    <t>Obnova svodidel JSO-N2-W4 včetně náběhů</t>
  </si>
  <si>
    <t>34,4=34,400 [A] 
Celkem: A=34,400 [B]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</si>
  <si>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</si>
  <si>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32</t>
  </si>
  <si>
    <t>9115C3</t>
  </si>
  <si>
    <t>SVODIDLO OCEL MOSTNÍ JEDNOSTR, ÚROVEŇ ZADRŽ H2 - DEMONTÁŽ S PŘESUNEM</t>
  </si>
  <si>
    <t>stávající ocelové svodidlo, vč. odvozu do 20 km a předání do depozitu KSÚSV, p.o. CM Humpolec</t>
  </si>
  <si>
    <t>položka zahrnuje: 
- demontáž a odstranění zařízení 
- jeho odvoz na předepsané místo</t>
  </si>
  <si>
    <t>33</t>
  </si>
  <si>
    <t>91228</t>
  </si>
  <si>
    <t>SMĚROVÉ SLOUPKY Z PLAST HMOT VČETNĚ ODRAZNÉHO PÁSKU</t>
  </si>
  <si>
    <t>5+2+7+7+5*2=31,000 [A] 
Celkem: A=31,000 [B]</t>
  </si>
  <si>
    <t>položka zahrnuje: 
- dodání a osazení sloupku včetně nutných zemních prací 
- vnitrostaveništní a mimostaveništní doprava 
- odrazky plastové nebo z retroreflexní fólie</t>
  </si>
  <si>
    <t>34</t>
  </si>
  <si>
    <t>91267</t>
  </si>
  <si>
    <t>ODRAZKY NA SVODIDLA</t>
  </si>
  <si>
    <t>2+3=5,000 [A] 
Celkem: A=5,000 [B]</t>
  </si>
  <si>
    <t>- kompletní dodávka se všemi pomocnými a doplňujícími pracemi a součástmi</t>
  </si>
  <si>
    <t>35</t>
  </si>
  <si>
    <t>914131</t>
  </si>
  <si>
    <t>DOPRAVNÍ ZNAČKY ZÁKLADNÍ VELIKOSTI OCELOVÉ FÓLIE TŘ 2 - DODÁVKA A MONTÁŽ</t>
  </si>
  <si>
    <t>B 28, IP11c  1+1=2,000 [A] 
Celkem: A=2,000 [B]</t>
  </si>
  <si>
    <t>položka zahrnuje: 
- dodávku a montáž značek v požadovaném provedení</t>
  </si>
  <si>
    <t>36</t>
  </si>
  <si>
    <t>915111</t>
  </si>
  <si>
    <t>VODOROVNÉ DOPRAVNÍ ZNAČENÍ BARVOU HLADKÉ - DODÁVKA A POKLÁDKA</t>
  </si>
  <si>
    <t>V4 0,25, V2b 0,25 0,25*2*(50065,6-49610)+0,25*(20+15)=236,550 [A] 
V3 0,125, V1a 0,125 0,125*(50065,6-49610)=56,950 [B] 
Vjezdy u parkovacího stání 4*0,125*(3+5+3)=5,500 [C] 
Celkem: A+B+C=299,000 [D]</t>
  </si>
  <si>
    <t>položka zahrnuje: 
- dodání a pokládku nátěrového materiálu (měří se pouze natíraná plocha) 
- předznačení a reflexní úpravu</t>
  </si>
  <si>
    <t>37</t>
  </si>
  <si>
    <t>915221</t>
  </si>
  <si>
    <t>VODOR DOPRAV ZNAČ PLASTEM STRUKTURÁLNÍ NEHLUČNÉ - DOD A POKLÁDKA</t>
  </si>
  <si>
    <t>Po uplynutí požadované doby</t>
  </si>
  <si>
    <t>38</t>
  </si>
  <si>
    <t>917212</t>
  </si>
  <si>
    <t>ZÁHONOVÉ OBRUBY Z BETONOVÝCH OBRUBNÍKŮ ŠÍŘ 80MM</t>
  </si>
  <si>
    <t>12,59=12,590 [A] 
Celkem: A=12,590 [B]</t>
  </si>
  <si>
    <t>Položka zahrnuje: 
dodání a pokládku betonových obrubníků o rozměrech předepsaných zadávací dokumentací 
betonové lože i boční betonovou opěrku.</t>
  </si>
  <si>
    <t>39</t>
  </si>
  <si>
    <t>919111</t>
  </si>
  <si>
    <t>ŘEZÁNÍ ASFALTOVÉHO KRYTU VOZOVEK TL DO 50MM</t>
  </si>
  <si>
    <t>Napojení na stávající vozovku 7,64=7,640 [A] 
Celkem: A=7,640 [B]</t>
  </si>
  <si>
    <t>položka zahrnuje řezání vozovkové vrstvy v předepsané tloušťce, včetně spotřeby vody</t>
  </si>
  <si>
    <t>919113</t>
  </si>
  <si>
    <t>ŘEZÁNÍ ASFALTOVÉHO KRYTU VOZOVEK TL DO 150MM</t>
  </si>
  <si>
    <t>SO 181.1</t>
  </si>
  <si>
    <t>Dopravně inženýrská opatření - I etapa</t>
  </si>
  <si>
    <t>9140xR</t>
  </si>
  <si>
    <t>Kompletní DIO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</si>
  <si>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</si>
  <si>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SO 201</t>
  </si>
  <si>
    <t>Propustek ev.č. 112-219P</t>
  </si>
  <si>
    <t>014121</t>
  </si>
  <si>
    <t>POPLATKY ZA SKLÁDKU TYP S-OO (OSTATNÍ ODPAD)</t>
  </si>
  <si>
    <t>Materiál z dna stávajícího propustku beton proložený lomovým kamenem, poplatky za likvidaci betonu</t>
  </si>
  <si>
    <t>8,833=8,833 [A] 
12,785=12,785 [B] 
Celkem: A+B=21,618 [C]</t>
  </si>
  <si>
    <t>111208</t>
  </si>
  <si>
    <t>ODSTRANĚNÍ KŘOVIN S ODVOZEM DO 20KM</t>
  </si>
  <si>
    <t>Odstranění podrostů na vtoku a výtoku, položka bude čerpána se souhlasem TDI, investora a AD</t>
  </si>
  <si>
    <t>279=279,000 [A] 
Celkem: A=279,000 [B]</t>
  </si>
  <si>
    <t>odstranění křovin a stromů do průměru 100 mm 
doprava dřevin na předepsanou vzdálenost 
štěpkování</t>
  </si>
  <si>
    <t>114258</t>
  </si>
  <si>
    <t>ODSTRAN KONSTR VODNÍCH KORYT Z LOMKAM NA MC, ODVOZ DO 20KM</t>
  </si>
  <si>
    <t>Odstranění narušeného kamenného dláždění</t>
  </si>
  <si>
    <t>Dno propustku 10,095*1,75*0,5=8,833 [A] 
Celkem: A=8,833 [B]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</si>
  <si>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</si>
  <si>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171103</t>
  </si>
  <si>
    <t>ULOŽENÍ SYPANINY DO NÁSYPŮ SE ZHUTNĚNÍM DO 100% PS</t>
  </si>
  <si>
    <t>v případě využití vyzískané zeminy podmínečně vhodné bude v případě Tvarování terénu u vtoku a výtoku dostatečný parametr do 95% příp. 97% PS</t>
  </si>
  <si>
    <t>Na vtoku pro vyrovnání výškového rozdílu mezi stávajícím dnem a betonovým ložem pro novou nosnou konstrukci 
6*6*0,5=18,000 [A] 
Tvarování terénu u vtoku 
12,6*8*2=201,600 [B] 
Tvarování terénu u výtoku 
17,9*20/2*2,5=447,500 [C] 
Celkem: A+B+C=667,100 [D]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</si>
  <si>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</si>
  <si>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</si>
  <si>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</si>
  <si>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Vtok 12,59*8=100,720 [A] 
Výtok 17,83*20/2=178,300 [B] 
Celkem: A+B=279,020 [C]</t>
  </si>
  <si>
    <t>položka zahrnuje: 
nutné přemístění ornice z dočasných skládek vzdálených do 50m 
rozprostření ornice v předepsané tloušťce ve svahu přes 1:5</t>
  </si>
  <si>
    <t>279,02=279,020 [A] 
Celkem: A=279,020 [B]</t>
  </si>
  <si>
    <t>27231A</t>
  </si>
  <si>
    <t>ZÁKLADY Z PROSTÉHO BETONU DO C20/25</t>
  </si>
  <si>
    <t>XC2, XF4</t>
  </si>
  <si>
    <t>U vtoku 0,8*0,8*0,4*2=0,512 [A] 
U choníku 0,8*0,8*0,4*2+0,4*0,4*0,8*6=1,280 [B] 
U silnice 0,8*0,8*0,4*2+0,4*0,4*0,8*10=1,792 [C] 
U výtoku 0,8*0,8*0,4*2=0,512 [D] 
Celkem: A+B+C+D=4,096 [E]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</si>
  <si>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</si>
  <si>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45131</t>
  </si>
  <si>
    <t>PODKL A VÝPLŇ VRSTVY Z PROST BET</t>
  </si>
  <si>
    <t>? cementopopílková suspenze pevnostní třídy minimálně 3-5 MPa 
? včetně bednění a utěsnění spar v čelech propustku 
? zhotovitel předloží TEPŘ včetně etapizace betonáže ke schválení</t>
  </si>
  <si>
    <t>10,095*3,035*1,75-10,095*1,29*2,405=22,298 [A] 
Celkem: A=22,298 [B]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</si>
  <si>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</si>
  <si>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Lože odláždění</t>
  </si>
  <si>
    <t>Vtok 6*6*0,1=3,600 [A] 
Výtok 10*5*0,1=5,000 [B] 
Celkem: A+B=8,600 [C]</t>
  </si>
  <si>
    <t>451384</t>
  </si>
  <si>
    <t>PODKL VRSTVY ZE ŽELEZOBET DO C25/30 VČET VÝZTUŽE</t>
  </si>
  <si>
    <t>viz výkres SO 201 D.2 příloha 4 
1,325t kari sítě</t>
  </si>
  <si>
    <t>12,9=12,900 [A]</t>
  </si>
  <si>
    <t>- dodání čerstvého betonu (betonové směsi) požadované kvality, jeho uložení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požadovaných konstr. (i ztracené) s úpravou dle požadované kvality povrchu betonu  
- vytvoření kotevních čel, kapes, nálitků, a sedel  
- zřízení všech požadovaných otvorů, kapes, výklenků, prostupů, dutin, drážek a pod., vč. ztížení práce a úprav kolem nich  
- úpravy pro osazení výztuže, doplňkových konstrukcí a vybavení  
- úpravy povrchu pro položení požadované izolace, povlaků a nátěrů, případně vyspravení  
- nátěry zabraňující soudržnost betonu a bednění  
- výplň, těsnění a tmelení spar a spojů  
- opatření povrchů betonu izolací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</si>
  <si>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46251</t>
  </si>
  <si>
    <t>ZÁHOZ Z LOMOVÉHO KAMENE</t>
  </si>
  <si>
    <t>Vývařiště</t>
  </si>
  <si>
    <t>1,5*1,5*1,5=3,375 [A] 
Celkem: A=3,375 [B]</t>
  </si>
  <si>
    <t>položka zahrnuje: 
- dodávku a zához lomového kamene předepsané frakce včetně mimostaveništní a vnitrostaveništní dopravy 
není-li v zadávací dokumentaci uvedeno jinak, jedná se o nakupovaný materiál</t>
  </si>
  <si>
    <t>465512</t>
  </si>
  <si>
    <t>DLAŽBY Z LOMOVÉHO KAMENE NA MC</t>
  </si>
  <si>
    <t>Odláždění koryta vtoku a výtoku</t>
  </si>
  <si>
    <t>Vtok 6*6*0,2=7,200 [A] 
Výtok 10*5*0,2=10,000 [B] 
Celkem: A+B=17,200 [C]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</si>
  <si>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</si>
  <si>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467314</t>
  </si>
  <si>
    <t>STUPNĚ A PRAHY VODNÍCH KORYT Z PROSTÉHO BETONU C25/30</t>
  </si>
  <si>
    <t>Betonová přelivná hrana</t>
  </si>
  <si>
    <t>0,4*0,8*1,5*5=2,400 [A] 
Celkem: A=2,400 [B]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</si>
  <si>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</si>
  <si>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467384</t>
  </si>
  <si>
    <t>STUPNĚ A PRAHY VOD KORYT ZE ŽELBET DO C25/30 VČET VÝZT</t>
  </si>
  <si>
    <t>viz výkres SO 201 D.2 příloha 4 
425,9 t výztuže</t>
  </si>
  <si>
    <t>6,9=6,900 [A]</t>
  </si>
  <si>
    <t>položka zahrnuje:  
- nutné zemní práce (hloubení rýh apod.)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</si>
  <si>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76299</t>
  </si>
  <si>
    <t>OSTATNÍ ATYPICKÉ TESAŘSKÉ KONSTRUKCE</t>
  </si>
  <si>
    <t>Zavážecí dráha z dřevěných hranolů 120 x 120 mm</t>
  </si>
  <si>
    <t>Hranoly 0,12*0,12*34,65*2=0,998 [A] 
Propojovací prkna á 600mm 58ks 58*1*0,3*0,028=0,487 [B] 
Celkem: A+B=1,485 [C]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</si>
  <si>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</si>
  <si>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86326</t>
  </si>
  <si>
    <t>POTRUBÍ Z TRUB OCELOVÝCH DN DO 80MM</t>
  </si>
  <si>
    <t>injektážní trubičky ve vrcholu klenby profilu 80/3 mm</t>
  </si>
  <si>
    <t>3*10=30,000 [A]</t>
  </si>
  <si>
    <t>položky pro zhotovení potrubí platí bez ohledu na sklon.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- opláštění dle dokumentace a nutné opravy opláštění při jeho poškození 
nezahrnuje tlakovou zkoušku ani proplacha dezinfekci</t>
  </si>
  <si>
    <t>87134</t>
  </si>
  <si>
    <t>POTRUBÍ Z TRUB PLASTOVÝCH TLAKOVÝCH HRDLOVÝCH DN DO 200MM</t>
  </si>
  <si>
    <t>kruhová pevnost SN 12</t>
  </si>
  <si>
    <t>Svodné potrubí 8=8,000 [A] 
Celkem: A=8,000 [B]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</si>
  <si>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tlakové zkoušky ani proplach a dezinfekci</t>
  </si>
  <si>
    <t>89413</t>
  </si>
  <si>
    <t>ŠACHTY KANALIZAČNÍ Z BETON DÍLCŮ NA POTRUBÍ DN DO 200MM</t>
  </si>
  <si>
    <t>? šachta DN 1000, poklop min DN 610 
? výška šachty dle hloubky stávající dešťové kanalizace- odhad 2 m</t>
  </si>
  <si>
    <t>1=1,000 [A] 
Celkem: A=1,000 [B]</t>
  </si>
  <si>
    <t>položka zahrnuje: 
- poklopy s rámem, mříže s rámem, stupadla, žebříky, stropy z bet. dílců a pod. 
- předepsané betonové skruže, prefabrikované nebo monolitické betonové dno a není-li uvedeno jinak i podkladní vrstvu (z kameniva nebo betonu). 
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- předepsané podkladní konstrukce</t>
  </si>
  <si>
    <t>9111A1</t>
  </si>
  <si>
    <t>ZÁBRADLÍ SILNIČNÍ S VODOR MADLY - DODÁVKA A MONTÁŽ</t>
  </si>
  <si>
    <t>včetně VTD, viz výkres  SO 201 D.2 příloha 6</t>
  </si>
  <si>
    <t>U vtoku 2,8=2,800 [A] 
U chodníku 12,59=12,590 [B] 
U komunikace 1,205+17,83=19,035 [C] 
U výtoku 2,8=2,800 [D] 
Celkem: A+B+C+D=37,225 [E]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</si>
  <si>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</si>
  <si>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9183J5</t>
  </si>
  <si>
    <t>PROPUSTY Z TRUB PŘES DN 1600MM Z VLNITÉHO PLECHU</t>
  </si>
  <si>
    <t>Flexibilní ocelová konstrukce uzavřeného profilu š. 1,35m, v. 2,35m. Včetně PKO dle projektové dokumentace. Včetně zhotovení atypického napojení trub v místech směrových lomů, včetně VTD</t>
  </si>
  <si>
    <t>33,725=33,725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</si>
  <si>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</si>
  <si>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967158</t>
  </si>
  <si>
    <t>VYBOURÁNÍ ČÁSTÍ KONSTRUKCÍ BETON S ODVOZEM DO 20KM</t>
  </si>
  <si>
    <t>Betonové římsy 2*0,7*5,19+1,6*0,7*4,91=12,765 [A] 
Celkem: A=12,765 [B]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</si>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</sst>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3" fillId="2" borderId="0" xfId="0" applyFont="1" applyFill="1" applyAlignment="1">
      <alignment wrapText="1"/>
    </xf>
    <xf numFmtId="0" fontId="3" fillId="2" borderId="2" xfId="0" applyFont="1" applyFill="1" applyBorder="1" applyAlignment="1">
      <alignment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'010.1'!I3</f>
      </c>
      <c s="21">
        <f>'010.1'!O2</f>
      </c>
      <c s="21">
        <f>C10+D10</f>
      </c>
    </row>
    <row r="11" spans="1:5" ht="12.75" customHeight="1">
      <c r="A11" s="20" t="s">
        <v>114</v>
      </c>
      <c s="20" t="s">
        <v>115</v>
      </c>
      <c s="21">
        <f>'SO 101.1.1'!I3</f>
      </c>
      <c s="21">
        <f>'SO 101.1.1'!O2</f>
      </c>
      <c s="21">
        <f>C11+D11</f>
      </c>
    </row>
    <row r="12" spans="1:5" ht="12.75" customHeight="1">
      <c r="A12" s="20" t="s">
        <v>302</v>
      </c>
      <c s="20" t="s">
        <v>303</v>
      </c>
      <c s="21">
        <f>'SO 181.1'!I3</f>
      </c>
      <c s="21">
        <f>'SO 181.1'!O2</f>
      </c>
      <c s="21">
        <f>C12+D12</f>
      </c>
    </row>
    <row r="13" spans="1:5" ht="12.75" customHeight="1">
      <c r="A13" s="20" t="s">
        <v>307</v>
      </c>
      <c s="20" t="s">
        <v>308</v>
      </c>
      <c s="21">
        <f>'SO 201'!I3</f>
      </c>
      <c s="21">
        <f>'SO 201'!O2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0+O8+O61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0+I8+I61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51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54</v>
      </c>
    </row>
    <row r="17" spans="1:16" ht="12.75">
      <c r="A17" s="25" t="s">
        <v>45</v>
      </c>
      <c s="29" t="s">
        <v>22</v>
      </c>
      <c s="29" t="s">
        <v>57</v>
      </c>
      <c s="25" t="s">
        <v>47</v>
      </c>
      <c s="30" t="s">
        <v>58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25.5">
      <c r="A18" s="34" t="s">
        <v>50</v>
      </c>
      <c r="E18" s="35" t="s">
        <v>59</v>
      </c>
    </row>
    <row r="19" spans="1:5" ht="12.75">
      <c r="A19" s="36" t="s">
        <v>52</v>
      </c>
      <c r="E19" s="37" t="s">
        <v>29</v>
      </c>
    </row>
    <row r="20" spans="1:5" ht="38.25">
      <c r="A20" t="s">
        <v>53</v>
      </c>
      <c r="E20" s="35" t="s">
        <v>60</v>
      </c>
    </row>
    <row r="21" spans="1:16" ht="12.75">
      <c r="A21" s="25" t="s">
        <v>45</v>
      </c>
      <c s="29" t="s">
        <v>33</v>
      </c>
      <c s="29" t="s">
        <v>57</v>
      </c>
      <c s="25" t="s">
        <v>29</v>
      </c>
      <c s="30" t="s">
        <v>58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91.25">
      <c r="A22" s="34" t="s">
        <v>50</v>
      </c>
      <c r="E22" s="35" t="s">
        <v>61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62</v>
      </c>
    </row>
    <row r="25" spans="1:16" ht="12.75">
      <c r="A25" s="25" t="s">
        <v>45</v>
      </c>
      <c s="29" t="s">
        <v>35</v>
      </c>
      <c s="29" t="s">
        <v>63</v>
      </c>
      <c s="25" t="s">
        <v>47</v>
      </c>
      <c s="30" t="s">
        <v>64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65</v>
      </c>
    </row>
    <row r="27" spans="1:5" ht="12.75">
      <c r="A27" s="36" t="s">
        <v>52</v>
      </c>
      <c r="E27" s="37" t="s">
        <v>47</v>
      </c>
    </row>
    <row r="28" spans="1:5" ht="12.75">
      <c r="A28" t="s">
        <v>53</v>
      </c>
      <c r="E28" s="35" t="s">
        <v>66</v>
      </c>
    </row>
    <row r="29" spans="1:16" ht="12.75">
      <c r="A29" s="25" t="s">
        <v>45</v>
      </c>
      <c s="29" t="s">
        <v>37</v>
      </c>
      <c s="29" t="s">
        <v>67</v>
      </c>
      <c s="25" t="s">
        <v>47</v>
      </c>
      <c s="30" t="s">
        <v>68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69</v>
      </c>
    </row>
    <row r="31" spans="1:5" ht="12.75">
      <c r="A31" s="36" t="s">
        <v>52</v>
      </c>
      <c r="E31" s="37" t="s">
        <v>47</v>
      </c>
    </row>
    <row r="32" spans="1:5" ht="12.75">
      <c r="A32" t="s">
        <v>53</v>
      </c>
      <c r="E32" s="35" t="s">
        <v>66</v>
      </c>
    </row>
    <row r="33" spans="1:16" ht="12.75">
      <c r="A33" s="25" t="s">
        <v>45</v>
      </c>
      <c s="29" t="s">
        <v>70</v>
      </c>
      <c s="29" t="s">
        <v>67</v>
      </c>
      <c s="25" t="s">
        <v>29</v>
      </c>
      <c s="30" t="s">
        <v>68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38.25">
      <c r="A34" s="34" t="s">
        <v>50</v>
      </c>
      <c r="E34" s="35" t="s">
        <v>71</v>
      </c>
    </row>
    <row r="35" spans="1:5" ht="12.75">
      <c r="A35" s="36" t="s">
        <v>52</v>
      </c>
      <c r="E35" s="37" t="s">
        <v>47</v>
      </c>
    </row>
    <row r="36" spans="1:5" ht="12.75">
      <c r="A36" t="s">
        <v>53</v>
      </c>
      <c r="E36" s="35" t="s">
        <v>66</v>
      </c>
    </row>
    <row r="37" spans="1:16" ht="12.75">
      <c r="A37" s="25" t="s">
        <v>45</v>
      </c>
      <c s="29" t="s">
        <v>72</v>
      </c>
      <c s="29" t="s">
        <v>73</v>
      </c>
      <c s="25" t="s">
        <v>47</v>
      </c>
      <c s="30" t="s">
        <v>68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25.5">
      <c r="A38" s="34" t="s">
        <v>50</v>
      </c>
      <c r="E38" s="35" t="s">
        <v>74</v>
      </c>
    </row>
    <row r="39" spans="1:5" ht="12.75">
      <c r="A39" s="36" t="s">
        <v>52</v>
      </c>
      <c r="E39" s="37" t="s">
        <v>47</v>
      </c>
    </row>
    <row r="40" spans="1:5" ht="12.75">
      <c r="A40" t="s">
        <v>53</v>
      </c>
      <c r="E40" s="35" t="s">
        <v>66</v>
      </c>
    </row>
    <row r="41" spans="1:16" ht="12.75">
      <c r="A41" s="25" t="s">
        <v>45</v>
      </c>
      <c s="29" t="s">
        <v>40</v>
      </c>
      <c s="29" t="s">
        <v>75</v>
      </c>
      <c s="25" t="s">
        <v>47</v>
      </c>
      <c s="30" t="s">
        <v>76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77</v>
      </c>
    </row>
    <row r="43" spans="1:5" ht="12.75">
      <c r="A43" s="36" t="s">
        <v>52</v>
      </c>
      <c r="E43" s="37" t="s">
        <v>47</v>
      </c>
    </row>
    <row r="44" spans="1:5" ht="12.75">
      <c r="A44" t="s">
        <v>53</v>
      </c>
      <c r="E44" s="35" t="s">
        <v>66</v>
      </c>
    </row>
    <row r="45" spans="1:16" ht="12.75">
      <c r="A45" s="25" t="s">
        <v>45</v>
      </c>
      <c s="29" t="s">
        <v>42</v>
      </c>
      <c s="29" t="s">
        <v>78</v>
      </c>
      <c s="25" t="s">
        <v>47</v>
      </c>
      <c s="30" t="s">
        <v>79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80</v>
      </c>
    </row>
    <row r="47" spans="1:5" ht="12.75">
      <c r="A47" s="36" t="s">
        <v>52</v>
      </c>
      <c r="E47" s="37" t="s">
        <v>47</v>
      </c>
    </row>
    <row r="48" spans="1:5" ht="12.75">
      <c r="A48" t="s">
        <v>53</v>
      </c>
      <c r="E48" s="35" t="s">
        <v>66</v>
      </c>
    </row>
    <row r="49" spans="1:16" ht="12.75">
      <c r="A49" s="25" t="s">
        <v>45</v>
      </c>
      <c s="29" t="s">
        <v>81</v>
      </c>
      <c s="29" t="s">
        <v>82</v>
      </c>
      <c s="25" t="s">
        <v>47</v>
      </c>
      <c s="30" t="s">
        <v>83</v>
      </c>
      <c s="31" t="s">
        <v>49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63.75">
      <c r="A50" s="34" t="s">
        <v>50</v>
      </c>
      <c r="E50" s="35" t="s">
        <v>84</v>
      </c>
    </row>
    <row r="51" spans="1:5" ht="12.75">
      <c r="A51" s="36" t="s">
        <v>52</v>
      </c>
      <c r="E51" s="37" t="s">
        <v>47</v>
      </c>
    </row>
    <row r="52" spans="1:5" ht="12.75">
      <c r="A52" t="s">
        <v>53</v>
      </c>
      <c r="E52" s="35" t="s">
        <v>85</v>
      </c>
    </row>
    <row r="53" spans="1:16" ht="12.75">
      <c r="A53" s="25" t="s">
        <v>45</v>
      </c>
      <c s="29" t="s">
        <v>86</v>
      </c>
      <c s="29" t="s">
        <v>87</v>
      </c>
      <c s="25" t="s">
        <v>47</v>
      </c>
      <c s="30" t="s">
        <v>88</v>
      </c>
      <c s="31" t="s">
        <v>89</v>
      </c>
      <c s="32">
        <v>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51">
      <c r="A54" s="34" t="s">
        <v>50</v>
      </c>
      <c r="E54" s="35" t="s">
        <v>90</v>
      </c>
    </row>
    <row r="55" spans="1:5" ht="12.75">
      <c r="A55" s="36" t="s">
        <v>52</v>
      </c>
      <c r="E55" s="37" t="s">
        <v>47</v>
      </c>
    </row>
    <row r="56" spans="1:5" ht="89.25">
      <c r="A56" t="s">
        <v>53</v>
      </c>
      <c r="E56" s="35" t="s">
        <v>91</v>
      </c>
    </row>
    <row r="57" spans="1:16" ht="12.75">
      <c r="A57" s="25" t="s">
        <v>45</v>
      </c>
      <c s="29" t="s">
        <v>92</v>
      </c>
      <c s="29" t="s">
        <v>93</v>
      </c>
      <c s="25" t="s">
        <v>47</v>
      </c>
      <c s="30" t="s">
        <v>94</v>
      </c>
      <c s="31" t="s">
        <v>49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95</v>
      </c>
    </row>
    <row r="59" spans="1:5" ht="12.75">
      <c r="A59" s="36" t="s">
        <v>52</v>
      </c>
      <c r="E59" s="37" t="s">
        <v>47</v>
      </c>
    </row>
    <row r="60" spans="1:5" ht="25.5">
      <c r="A60" t="s">
        <v>53</v>
      </c>
      <c r="E60" s="35" t="s">
        <v>96</v>
      </c>
    </row>
    <row r="61" spans="1:18" ht="12.75" customHeight="1">
      <c r="A61" s="6" t="s">
        <v>43</v>
      </c>
      <c s="6"/>
      <c s="39" t="s">
        <v>40</v>
      </c>
      <c s="6"/>
      <c s="27" t="s">
        <v>97</v>
      </c>
      <c s="6"/>
      <c s="6"/>
      <c s="6"/>
      <c s="40">
        <f>0+Q61</f>
      </c>
      <c r="O61">
        <f>0+R61</f>
      </c>
      <c r="Q61">
        <f>0+I62+I66+I70</f>
      </c>
      <c>
        <f>0+O62+O66+O70</f>
      </c>
    </row>
    <row r="62" spans="1:16" ht="12.75">
      <c r="A62" s="25" t="s">
        <v>45</v>
      </c>
      <c s="29" t="s">
        <v>98</v>
      </c>
      <c s="29" t="s">
        <v>99</v>
      </c>
      <c s="25" t="s">
        <v>47</v>
      </c>
      <c s="30" t="s">
        <v>100</v>
      </c>
      <c s="31" t="s">
        <v>101</v>
      </c>
      <c s="32">
        <v>105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25.5">
      <c r="A64" s="36" t="s">
        <v>52</v>
      </c>
      <c r="E64" s="37" t="s">
        <v>102</v>
      </c>
    </row>
    <row r="65" spans="1:5" ht="63.75">
      <c r="A65" t="s">
        <v>53</v>
      </c>
      <c r="E65" s="35" t="s">
        <v>103</v>
      </c>
    </row>
    <row r="66" spans="1:16" ht="12.75">
      <c r="A66" s="25" t="s">
        <v>45</v>
      </c>
      <c s="29" t="s">
        <v>104</v>
      </c>
      <c s="29" t="s">
        <v>105</v>
      </c>
      <c s="25" t="s">
        <v>47</v>
      </c>
      <c s="30" t="s">
        <v>106</v>
      </c>
      <c s="31" t="s">
        <v>101</v>
      </c>
      <c s="32">
        <v>105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47</v>
      </c>
    </row>
    <row r="68" spans="1:5" ht="12.75">
      <c r="A68" s="36" t="s">
        <v>52</v>
      </c>
      <c r="E68" s="37" t="s">
        <v>47</v>
      </c>
    </row>
    <row r="69" spans="1:5" ht="25.5">
      <c r="A69" t="s">
        <v>53</v>
      </c>
      <c r="E69" s="35" t="s">
        <v>107</v>
      </c>
    </row>
    <row r="70" spans="1:16" ht="12.75">
      <c r="A70" s="25" t="s">
        <v>45</v>
      </c>
      <c s="29" t="s">
        <v>108</v>
      </c>
      <c s="29" t="s">
        <v>109</v>
      </c>
      <c s="25" t="s">
        <v>47</v>
      </c>
      <c s="30" t="s">
        <v>110</v>
      </c>
      <c s="31" t="s">
        <v>111</v>
      </c>
      <c s="32">
        <v>18900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47</v>
      </c>
    </row>
    <row r="72" spans="1:5" ht="25.5">
      <c r="A72" s="36" t="s">
        <v>52</v>
      </c>
      <c r="E72" s="37" t="s">
        <v>112</v>
      </c>
    </row>
    <row r="73" spans="1:5" ht="25.5">
      <c r="A73" t="s">
        <v>53</v>
      </c>
      <c r="E73" s="35" t="s">
        <v>113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0+O8+O21+O66+O75+O80+O129+O134+O135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114</v>
      </c>
      <c s="41">
        <f>0+I8+I21+I66+I75+I80+I129+I134+I135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114</v>
      </c>
      <c s="6"/>
      <c s="18" t="s">
        <v>115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116</v>
      </c>
      <c s="25" t="s">
        <v>47</v>
      </c>
      <c s="30" t="s">
        <v>117</v>
      </c>
      <c s="31" t="s">
        <v>118</v>
      </c>
      <c s="32">
        <v>271.131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119</v>
      </c>
    </row>
    <row r="11" spans="1:5" ht="63.75">
      <c r="A11" s="36" t="s">
        <v>52</v>
      </c>
      <c r="E11" s="37" t="s">
        <v>120</v>
      </c>
    </row>
    <row r="12" spans="1:5" ht="25.5">
      <c r="A12" t="s">
        <v>53</v>
      </c>
      <c r="E12" s="35" t="s">
        <v>121</v>
      </c>
    </row>
    <row r="13" spans="1:16" ht="12.75">
      <c r="A13" s="25" t="s">
        <v>45</v>
      </c>
      <c s="29" t="s">
        <v>23</v>
      </c>
      <c s="29" t="s">
        <v>122</v>
      </c>
      <c s="25" t="s">
        <v>47</v>
      </c>
      <c s="30" t="s">
        <v>123</v>
      </c>
      <c s="31" t="s">
        <v>118</v>
      </c>
      <c s="32">
        <v>101.711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124</v>
      </c>
    </row>
    <row r="15" spans="1:5" ht="38.25">
      <c r="A15" s="36" t="s">
        <v>52</v>
      </c>
      <c r="E15" s="37" t="s">
        <v>125</v>
      </c>
    </row>
    <row r="16" spans="1:5" ht="25.5">
      <c r="A16" t="s">
        <v>53</v>
      </c>
      <c r="E16" s="35" t="s">
        <v>121</v>
      </c>
    </row>
    <row r="17" spans="1:16" ht="12.75">
      <c r="A17" s="25" t="s">
        <v>45</v>
      </c>
      <c s="29" t="s">
        <v>22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126</v>
      </c>
    </row>
    <row r="19" spans="1:5" ht="12.75">
      <c r="A19" s="36" t="s">
        <v>52</v>
      </c>
      <c r="E19" s="37" t="s">
        <v>47</v>
      </c>
    </row>
    <row r="20" spans="1:5" ht="12.75">
      <c r="A20" t="s">
        <v>53</v>
      </c>
      <c r="E20" s="35" t="s">
        <v>54</v>
      </c>
    </row>
    <row r="21" spans="1:18" ht="12.75" customHeight="1">
      <c r="A21" s="6" t="s">
        <v>43</v>
      </c>
      <c s="6"/>
      <c s="39" t="s">
        <v>29</v>
      </c>
      <c s="6"/>
      <c s="27" t="s">
        <v>127</v>
      </c>
      <c s="6"/>
      <c s="6"/>
      <c s="6"/>
      <c s="40">
        <f>0+Q21</f>
      </c>
      <c r="O21">
        <f>0+R21</f>
      </c>
      <c r="Q21">
        <f>0+I22+I26+I30+I34+I38+I42+I46+I50+I54+I58+I62</f>
      </c>
      <c>
        <f>0+O22+O26+O30+O34+O38+O42+O46+O50+O54+O58+O62</f>
      </c>
    </row>
    <row r="22" spans="1:16" ht="25.5">
      <c r="A22" s="25" t="s">
        <v>45</v>
      </c>
      <c s="29" t="s">
        <v>33</v>
      </c>
      <c s="29" t="s">
        <v>128</v>
      </c>
      <c s="25" t="s">
        <v>47</v>
      </c>
      <c s="30" t="s">
        <v>129</v>
      </c>
      <c s="31" t="s">
        <v>118</v>
      </c>
      <c s="32">
        <v>525.198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130</v>
      </c>
    </row>
    <row r="24" spans="1:5" ht="76.5">
      <c r="A24" s="36" t="s">
        <v>52</v>
      </c>
      <c r="E24" s="37" t="s">
        <v>131</v>
      </c>
    </row>
    <row r="25" spans="1:5" ht="63.75">
      <c r="A25" t="s">
        <v>53</v>
      </c>
      <c r="E25" s="35" t="s">
        <v>132</v>
      </c>
    </row>
    <row r="26" spans="1:16" ht="25.5">
      <c r="A26" s="25" t="s">
        <v>45</v>
      </c>
      <c s="29" t="s">
        <v>35</v>
      </c>
      <c s="29" t="s">
        <v>133</v>
      </c>
      <c s="25" t="s">
        <v>47</v>
      </c>
      <c s="30" t="s">
        <v>134</v>
      </c>
      <c s="31" t="s">
        <v>118</v>
      </c>
      <c s="32">
        <v>265.164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135</v>
      </c>
    </row>
    <row r="28" spans="1:5" ht="76.5">
      <c r="A28" s="36" t="s">
        <v>52</v>
      </c>
      <c r="E28" s="37" t="s">
        <v>136</v>
      </c>
    </row>
    <row r="29" spans="1:5" ht="63.75">
      <c r="A29" t="s">
        <v>53</v>
      </c>
      <c r="E29" s="35" t="s">
        <v>132</v>
      </c>
    </row>
    <row r="30" spans="1:16" ht="25.5">
      <c r="A30" s="25" t="s">
        <v>45</v>
      </c>
      <c s="29" t="s">
        <v>37</v>
      </c>
      <c s="29" t="s">
        <v>137</v>
      </c>
      <c s="25" t="s">
        <v>47</v>
      </c>
      <c s="30" t="s">
        <v>138</v>
      </c>
      <c s="31" t="s">
        <v>118</v>
      </c>
      <c s="32">
        <v>123.576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139</v>
      </c>
    </row>
    <row r="32" spans="1:5" ht="51">
      <c r="A32" s="36" t="s">
        <v>52</v>
      </c>
      <c r="E32" s="37" t="s">
        <v>140</v>
      </c>
    </row>
    <row r="33" spans="1:5" ht="63.75">
      <c r="A33" t="s">
        <v>53</v>
      </c>
      <c r="E33" s="35" t="s">
        <v>132</v>
      </c>
    </row>
    <row r="34" spans="1:16" ht="12.75">
      <c r="A34" s="25" t="s">
        <v>45</v>
      </c>
      <c s="29" t="s">
        <v>70</v>
      </c>
      <c s="29" t="s">
        <v>141</v>
      </c>
      <c s="25" t="s">
        <v>47</v>
      </c>
      <c s="30" t="s">
        <v>142</v>
      </c>
      <c s="31" t="s">
        <v>118</v>
      </c>
      <c s="32">
        <v>321.952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139</v>
      </c>
    </row>
    <row r="36" spans="1:5" ht="76.5">
      <c r="A36" s="36" t="s">
        <v>52</v>
      </c>
      <c r="E36" s="37" t="s">
        <v>143</v>
      </c>
    </row>
    <row r="37" spans="1:5" ht="63.75">
      <c r="A37" t="s">
        <v>53</v>
      </c>
      <c r="E37" s="35" t="s">
        <v>132</v>
      </c>
    </row>
    <row r="38" spans="1:16" ht="12.75">
      <c r="A38" s="25" t="s">
        <v>45</v>
      </c>
      <c s="29" t="s">
        <v>72</v>
      </c>
      <c s="29" t="s">
        <v>144</v>
      </c>
      <c s="25" t="s">
        <v>47</v>
      </c>
      <c s="30" t="s">
        <v>145</v>
      </c>
      <c s="31" t="s">
        <v>118</v>
      </c>
      <c s="32">
        <v>51.45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146</v>
      </c>
    </row>
    <row r="40" spans="1:5" ht="25.5">
      <c r="A40" s="36" t="s">
        <v>52</v>
      </c>
      <c r="E40" s="37" t="s">
        <v>147</v>
      </c>
    </row>
    <row r="41" spans="1:5" ht="38.25">
      <c r="A41" t="s">
        <v>53</v>
      </c>
      <c r="E41" s="35" t="s">
        <v>148</v>
      </c>
    </row>
    <row r="42" spans="1:16" ht="12.75">
      <c r="A42" s="25" t="s">
        <v>45</v>
      </c>
      <c s="29" t="s">
        <v>40</v>
      </c>
      <c s="29" t="s">
        <v>149</v>
      </c>
      <c s="25" t="s">
        <v>47</v>
      </c>
      <c s="30" t="s">
        <v>150</v>
      </c>
      <c s="31" t="s">
        <v>118</v>
      </c>
      <c s="32">
        <v>726.126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151</v>
      </c>
    </row>
    <row r="44" spans="1:5" ht="76.5">
      <c r="A44" s="36" t="s">
        <v>52</v>
      </c>
      <c r="E44" s="37" t="s">
        <v>152</v>
      </c>
    </row>
    <row r="45" spans="1:5" ht="369.75">
      <c r="A45" t="s">
        <v>53</v>
      </c>
      <c r="E45" s="35" t="s">
        <v>153</v>
      </c>
    </row>
    <row r="46" spans="1:16" ht="12.75">
      <c r="A46" s="25" t="s">
        <v>45</v>
      </c>
      <c s="29" t="s">
        <v>42</v>
      </c>
      <c s="29" t="s">
        <v>154</v>
      </c>
      <c s="25" t="s">
        <v>47</v>
      </c>
      <c s="30" t="s">
        <v>155</v>
      </c>
      <c s="31" t="s">
        <v>118</v>
      </c>
      <c s="32">
        <v>51.45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25.5">
      <c r="A48" s="36" t="s">
        <v>52</v>
      </c>
      <c r="E48" s="37" t="s">
        <v>147</v>
      </c>
    </row>
    <row r="49" spans="1:5" ht="242.25">
      <c r="A49" t="s">
        <v>53</v>
      </c>
      <c r="E49" s="35" t="s">
        <v>156</v>
      </c>
    </row>
    <row r="50" spans="1:16" ht="12.75">
      <c r="A50" s="25" t="s">
        <v>45</v>
      </c>
      <c s="29" t="s">
        <v>81</v>
      </c>
      <c s="29" t="s">
        <v>157</v>
      </c>
      <c s="25" t="s">
        <v>47</v>
      </c>
      <c s="30" t="s">
        <v>158</v>
      </c>
      <c s="31" t="s">
        <v>118</v>
      </c>
      <c s="32">
        <v>25.725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159</v>
      </c>
    </row>
    <row r="52" spans="1:5" ht="25.5">
      <c r="A52" s="36" t="s">
        <v>52</v>
      </c>
      <c r="E52" s="37" t="s">
        <v>160</v>
      </c>
    </row>
    <row r="53" spans="1:5" ht="242.25">
      <c r="A53" t="s">
        <v>53</v>
      </c>
      <c r="E53" s="35" t="s">
        <v>156</v>
      </c>
    </row>
    <row r="54" spans="1:16" ht="12.75">
      <c r="A54" s="25" t="s">
        <v>45</v>
      </c>
      <c s="29" t="s">
        <v>86</v>
      </c>
      <c s="29" t="s">
        <v>161</v>
      </c>
      <c s="25" t="s">
        <v>47</v>
      </c>
      <c s="30" t="s">
        <v>162</v>
      </c>
      <c s="31" t="s">
        <v>163</v>
      </c>
      <c s="32">
        <v>3511.732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25.5">
      <c r="A56" s="36" t="s">
        <v>52</v>
      </c>
      <c r="E56" s="37" t="s">
        <v>164</v>
      </c>
    </row>
    <row r="57" spans="1:5" ht="25.5">
      <c r="A57" t="s">
        <v>53</v>
      </c>
      <c r="E57" s="35" t="s">
        <v>165</v>
      </c>
    </row>
    <row r="58" spans="1:16" ht="12.75">
      <c r="A58" s="25" t="s">
        <v>45</v>
      </c>
      <c s="29" t="s">
        <v>92</v>
      </c>
      <c s="29" t="s">
        <v>166</v>
      </c>
      <c s="25" t="s">
        <v>47</v>
      </c>
      <c s="30" t="s">
        <v>167</v>
      </c>
      <c s="31" t="s">
        <v>163</v>
      </c>
      <c s="32">
        <v>171.5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25.5">
      <c r="A60" s="36" t="s">
        <v>52</v>
      </c>
      <c r="E60" s="37" t="s">
        <v>168</v>
      </c>
    </row>
    <row r="61" spans="1:5" ht="38.25">
      <c r="A61" t="s">
        <v>53</v>
      </c>
      <c r="E61" s="35" t="s">
        <v>169</v>
      </c>
    </row>
    <row r="62" spans="1:16" ht="12.75">
      <c r="A62" s="25" t="s">
        <v>45</v>
      </c>
      <c s="29" t="s">
        <v>98</v>
      </c>
      <c s="29" t="s">
        <v>170</v>
      </c>
      <c s="25" t="s">
        <v>47</v>
      </c>
      <c s="30" t="s">
        <v>171</v>
      </c>
      <c s="31" t="s">
        <v>163</v>
      </c>
      <c s="32">
        <v>171.5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25.5">
      <c r="A64" s="36" t="s">
        <v>52</v>
      </c>
      <c r="E64" s="37" t="s">
        <v>168</v>
      </c>
    </row>
    <row r="65" spans="1:5" ht="25.5">
      <c r="A65" t="s">
        <v>53</v>
      </c>
      <c r="E65" s="35" t="s">
        <v>172</v>
      </c>
    </row>
    <row r="66" spans="1:18" ht="12.75" customHeight="1">
      <c r="A66" s="6" t="s">
        <v>43</v>
      </c>
      <c s="6"/>
      <c s="39" t="s">
        <v>23</v>
      </c>
      <c s="6"/>
      <c s="27" t="s">
        <v>173</v>
      </c>
      <c s="6"/>
      <c s="6"/>
      <c s="6"/>
      <c s="40">
        <f>0+Q66</f>
      </c>
      <c r="O66">
        <f>0+R66</f>
      </c>
      <c r="Q66">
        <f>0+I67+I71</f>
      </c>
      <c>
        <f>0+O67+O71</f>
      </c>
    </row>
    <row r="67" spans="1:16" ht="12.75">
      <c r="A67" s="25" t="s">
        <v>45</v>
      </c>
      <c s="29" t="s">
        <v>104</v>
      </c>
      <c s="29" t="s">
        <v>174</v>
      </c>
      <c s="25" t="s">
        <v>47</v>
      </c>
      <c s="30" t="s">
        <v>175</v>
      </c>
      <c s="31" t="s">
        <v>101</v>
      </c>
      <c s="32">
        <v>911.2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47</v>
      </c>
    </row>
    <row r="69" spans="1:5" ht="25.5">
      <c r="A69" s="36" t="s">
        <v>52</v>
      </c>
      <c r="E69" s="37" t="s">
        <v>176</v>
      </c>
    </row>
    <row r="70" spans="1:5" ht="165.75">
      <c r="A70" t="s">
        <v>53</v>
      </c>
      <c r="E70" s="35" t="s">
        <v>177</v>
      </c>
    </row>
    <row r="71" spans="1:16" ht="12.75">
      <c r="A71" s="25" t="s">
        <v>45</v>
      </c>
      <c s="29" t="s">
        <v>108</v>
      </c>
      <c s="29" t="s">
        <v>178</v>
      </c>
      <c s="25" t="s">
        <v>47</v>
      </c>
      <c s="30" t="s">
        <v>179</v>
      </c>
      <c s="31" t="s">
        <v>163</v>
      </c>
      <c s="32">
        <v>1913.52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47</v>
      </c>
    </row>
    <row r="73" spans="1:5" ht="25.5">
      <c r="A73" s="36" t="s">
        <v>52</v>
      </c>
      <c r="E73" s="37" t="s">
        <v>180</v>
      </c>
    </row>
    <row r="74" spans="1:5" ht="114.75">
      <c r="A74" t="s">
        <v>53</v>
      </c>
      <c r="E74" s="35" t="s">
        <v>181</v>
      </c>
    </row>
    <row r="75" spans="1:18" ht="12.75" customHeight="1">
      <c r="A75" s="6" t="s">
        <v>43</v>
      </c>
      <c s="6"/>
      <c s="39" t="s">
        <v>33</v>
      </c>
      <c s="6"/>
      <c s="27" t="s">
        <v>182</v>
      </c>
      <c s="6"/>
      <c s="6"/>
      <c s="6"/>
      <c s="40">
        <f>0+Q75</f>
      </c>
      <c r="O75">
        <f>0+R75</f>
      </c>
      <c r="Q75">
        <f>0+I76</f>
      </c>
      <c>
        <f>0+O76</f>
      </c>
    </row>
    <row r="76" spans="1:16" ht="12.75">
      <c r="A76" s="25" t="s">
        <v>45</v>
      </c>
      <c s="29" t="s">
        <v>183</v>
      </c>
      <c s="29" t="s">
        <v>184</v>
      </c>
      <c s="25" t="s">
        <v>47</v>
      </c>
      <c s="30" t="s">
        <v>185</v>
      </c>
      <c s="31" t="s">
        <v>118</v>
      </c>
      <c s="32">
        <v>6.9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186</v>
      </c>
    </row>
    <row r="78" spans="1:5" ht="25.5">
      <c r="A78" s="36" t="s">
        <v>52</v>
      </c>
      <c r="E78" s="37" t="s">
        <v>187</v>
      </c>
    </row>
    <row r="79" spans="1:5" ht="369.75">
      <c r="A79" t="s">
        <v>53</v>
      </c>
      <c r="E79" s="35" t="s">
        <v>188</v>
      </c>
    </row>
    <row r="80" spans="1:18" ht="12.75" customHeight="1">
      <c r="A80" s="6" t="s">
        <v>43</v>
      </c>
      <c s="6"/>
      <c s="39" t="s">
        <v>35</v>
      </c>
      <c s="6"/>
      <c s="27" t="s">
        <v>189</v>
      </c>
      <c s="6"/>
      <c s="6"/>
      <c s="6"/>
      <c s="40">
        <f>0+Q80</f>
      </c>
      <c r="O80">
        <f>0+R80</f>
      </c>
      <c r="Q80">
        <f>0+I81+I85+I89+I93+I97+I101+I105+I109+I113+I117+I121+I125</f>
      </c>
      <c>
        <f>0+O81+O85+O89+O93+O97+O101+O105+O109+O113+O117+O121+O125</f>
      </c>
    </row>
    <row r="81" spans="1:16" ht="12.75">
      <c r="A81" s="25" t="s">
        <v>45</v>
      </c>
      <c s="29" t="s">
        <v>190</v>
      </c>
      <c s="29" t="s">
        <v>191</v>
      </c>
      <c s="25" t="s">
        <v>47</v>
      </c>
      <c s="30" t="s">
        <v>192</v>
      </c>
      <c s="31" t="s">
        <v>163</v>
      </c>
      <c s="32">
        <v>3511.732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193</v>
      </c>
    </row>
    <row r="83" spans="1:5" ht="25.5">
      <c r="A83" s="36" t="s">
        <v>52</v>
      </c>
      <c r="E83" s="37" t="s">
        <v>164</v>
      </c>
    </row>
    <row r="84" spans="1:5" ht="127.5">
      <c r="A84" t="s">
        <v>53</v>
      </c>
      <c r="E84" s="35" t="s">
        <v>194</v>
      </c>
    </row>
    <row r="85" spans="1:16" ht="12.75">
      <c r="A85" s="25" t="s">
        <v>45</v>
      </c>
      <c s="29" t="s">
        <v>195</v>
      </c>
      <c s="29" t="s">
        <v>196</v>
      </c>
      <c s="25" t="s">
        <v>47</v>
      </c>
      <c s="30" t="s">
        <v>197</v>
      </c>
      <c s="31" t="s">
        <v>163</v>
      </c>
      <c s="32">
        <v>3539.265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198</v>
      </c>
    </row>
    <row r="87" spans="1:5" ht="51">
      <c r="A87" s="36" t="s">
        <v>52</v>
      </c>
      <c r="E87" s="37" t="s">
        <v>199</v>
      </c>
    </row>
    <row r="88" spans="1:5" ht="51">
      <c r="A88" t="s">
        <v>53</v>
      </c>
      <c r="E88" s="35" t="s">
        <v>200</v>
      </c>
    </row>
    <row r="89" spans="1:16" ht="12.75">
      <c r="A89" s="25" t="s">
        <v>45</v>
      </c>
      <c s="29" t="s">
        <v>201</v>
      </c>
      <c s="29" t="s">
        <v>202</v>
      </c>
      <c s="25" t="s">
        <v>47</v>
      </c>
      <c s="30" t="s">
        <v>203</v>
      </c>
      <c s="31" t="s">
        <v>163</v>
      </c>
      <c s="32">
        <v>81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198</v>
      </c>
    </row>
    <row r="91" spans="1:5" ht="25.5">
      <c r="A91" s="36" t="s">
        <v>52</v>
      </c>
      <c r="E91" s="37" t="s">
        <v>204</v>
      </c>
    </row>
    <row r="92" spans="1:5" ht="51">
      <c r="A92" t="s">
        <v>53</v>
      </c>
      <c r="E92" s="35" t="s">
        <v>200</v>
      </c>
    </row>
    <row r="93" spans="1:16" ht="12.75">
      <c r="A93" s="25" t="s">
        <v>45</v>
      </c>
      <c s="29" t="s">
        <v>205</v>
      </c>
      <c s="29" t="s">
        <v>206</v>
      </c>
      <c s="25" t="s">
        <v>47</v>
      </c>
      <c s="30" t="s">
        <v>207</v>
      </c>
      <c s="31" t="s">
        <v>163</v>
      </c>
      <c s="32">
        <v>3511.732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47</v>
      </c>
    </row>
    <row r="95" spans="1:5" ht="25.5">
      <c r="A95" s="36" t="s">
        <v>52</v>
      </c>
      <c r="E95" s="37" t="s">
        <v>164</v>
      </c>
    </row>
    <row r="96" spans="1:5" ht="51">
      <c r="A96" t="s">
        <v>53</v>
      </c>
      <c r="E96" s="35" t="s">
        <v>200</v>
      </c>
    </row>
    <row r="97" spans="1:16" ht="12.75">
      <c r="A97" s="25" t="s">
        <v>45</v>
      </c>
      <c s="29" t="s">
        <v>208</v>
      </c>
      <c s="29" t="s">
        <v>209</v>
      </c>
      <c s="25" t="s">
        <v>47</v>
      </c>
      <c s="30" t="s">
        <v>210</v>
      </c>
      <c s="31" t="s">
        <v>163</v>
      </c>
      <c s="32">
        <v>3511.732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25.5">
      <c r="A98" s="34" t="s">
        <v>50</v>
      </c>
      <c r="E98" s="35" t="s">
        <v>211</v>
      </c>
    </row>
    <row r="99" spans="1:5" ht="25.5">
      <c r="A99" s="36" t="s">
        <v>52</v>
      </c>
      <c r="E99" s="37" t="s">
        <v>164</v>
      </c>
    </row>
    <row r="100" spans="1:5" ht="51">
      <c r="A100" t="s">
        <v>53</v>
      </c>
      <c r="E100" s="35" t="s">
        <v>212</v>
      </c>
    </row>
    <row r="101" spans="1:16" ht="12.75">
      <c r="A101" s="25" t="s">
        <v>45</v>
      </c>
      <c s="29" t="s">
        <v>213</v>
      </c>
      <c s="29" t="s">
        <v>214</v>
      </c>
      <c s="25" t="s">
        <v>47</v>
      </c>
      <c s="30" t="s">
        <v>215</v>
      </c>
      <c s="31" t="s">
        <v>163</v>
      </c>
      <c s="32">
        <v>3511.732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216</v>
      </c>
    </row>
    <row r="103" spans="1:5" ht="25.5">
      <c r="A103" s="36" t="s">
        <v>52</v>
      </c>
      <c r="E103" s="37" t="s">
        <v>164</v>
      </c>
    </row>
    <row r="104" spans="1:5" ht="51">
      <c r="A104" t="s">
        <v>53</v>
      </c>
      <c r="E104" s="35" t="s">
        <v>212</v>
      </c>
    </row>
    <row r="105" spans="1:16" ht="12.75">
      <c r="A105" s="25" t="s">
        <v>45</v>
      </c>
      <c s="29" t="s">
        <v>217</v>
      </c>
      <c s="29" t="s">
        <v>218</v>
      </c>
      <c s="25" t="s">
        <v>47</v>
      </c>
      <c s="30" t="s">
        <v>219</v>
      </c>
      <c s="31" t="s">
        <v>163</v>
      </c>
      <c s="32">
        <v>266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25.5">
      <c r="A106" s="34" t="s">
        <v>50</v>
      </c>
      <c r="E106" s="35" t="s">
        <v>220</v>
      </c>
    </row>
    <row r="107" spans="1:5" ht="25.5">
      <c r="A107" s="36" t="s">
        <v>52</v>
      </c>
      <c r="E107" s="37" t="s">
        <v>221</v>
      </c>
    </row>
    <row r="108" spans="1:5" ht="51">
      <c r="A108" t="s">
        <v>53</v>
      </c>
      <c r="E108" s="35" t="s">
        <v>222</v>
      </c>
    </row>
    <row r="109" spans="1:16" ht="12.75">
      <c r="A109" s="25" t="s">
        <v>45</v>
      </c>
      <c s="29" t="s">
        <v>223</v>
      </c>
      <c s="29" t="s">
        <v>224</v>
      </c>
      <c s="25" t="s">
        <v>47</v>
      </c>
      <c s="30" t="s">
        <v>225</v>
      </c>
      <c s="31" t="s">
        <v>163</v>
      </c>
      <c s="32">
        <v>3511.732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226</v>
      </c>
    </row>
    <row r="111" spans="1:5" ht="25.5">
      <c r="A111" s="36" t="s">
        <v>52</v>
      </c>
      <c r="E111" s="37" t="s">
        <v>164</v>
      </c>
    </row>
    <row r="112" spans="1:5" ht="140.25">
      <c r="A112" t="s">
        <v>53</v>
      </c>
      <c r="E112" s="35" t="s">
        <v>227</v>
      </c>
    </row>
    <row r="113" spans="1:16" ht="12.75">
      <c r="A113" s="25" t="s">
        <v>45</v>
      </c>
      <c s="29" t="s">
        <v>228</v>
      </c>
      <c s="29" t="s">
        <v>229</v>
      </c>
      <c s="25" t="s">
        <v>47</v>
      </c>
      <c s="30" t="s">
        <v>230</v>
      </c>
      <c s="31" t="s">
        <v>163</v>
      </c>
      <c s="32">
        <v>3511.732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231</v>
      </c>
    </row>
    <row r="115" spans="1:5" ht="25.5">
      <c r="A115" s="36" t="s">
        <v>52</v>
      </c>
      <c r="E115" s="37" t="s">
        <v>164</v>
      </c>
    </row>
    <row r="116" spans="1:5" ht="140.25">
      <c r="A116" t="s">
        <v>53</v>
      </c>
      <c r="E116" s="35" t="s">
        <v>227</v>
      </c>
    </row>
    <row r="117" spans="1:16" ht="12.75">
      <c r="A117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163</v>
      </c>
      <c s="32">
        <v>27.533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47</v>
      </c>
    </row>
    <row r="119" spans="1:5" ht="38.25">
      <c r="A119" s="36" t="s">
        <v>52</v>
      </c>
      <c r="E119" s="37" t="s">
        <v>235</v>
      </c>
    </row>
    <row r="120" spans="1:5" ht="153">
      <c r="A120" t="s">
        <v>53</v>
      </c>
      <c r="E120" s="35" t="s">
        <v>236</v>
      </c>
    </row>
    <row r="121" spans="1:16" ht="25.5">
      <c r="A121" s="25" t="s">
        <v>45</v>
      </c>
      <c s="29" t="s">
        <v>237</v>
      </c>
      <c s="29" t="s">
        <v>238</v>
      </c>
      <c s="25" t="s">
        <v>47</v>
      </c>
      <c s="30" t="s">
        <v>239</v>
      </c>
      <c s="31" t="s">
        <v>163</v>
      </c>
      <c s="32">
        <v>46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240</v>
      </c>
    </row>
    <row r="123" spans="1:5" ht="25.5">
      <c r="A123" s="36" t="s">
        <v>52</v>
      </c>
      <c r="E123" s="37" t="s">
        <v>241</v>
      </c>
    </row>
    <row r="124" spans="1:5" ht="153">
      <c r="A124" t="s">
        <v>53</v>
      </c>
      <c r="E124" s="35" t="s">
        <v>236</v>
      </c>
    </row>
    <row r="125" spans="1:16" ht="12.75">
      <c r="A125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101</v>
      </c>
      <c s="32">
        <v>26.64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47</v>
      </c>
    </row>
    <row r="127" spans="1:5" ht="25.5">
      <c r="A127" s="36" t="s">
        <v>52</v>
      </c>
      <c r="E127" s="37" t="s">
        <v>245</v>
      </c>
    </row>
    <row r="128" spans="1:5" ht="38.25">
      <c r="A128" t="s">
        <v>53</v>
      </c>
      <c r="E128" s="35" t="s">
        <v>246</v>
      </c>
    </row>
    <row r="129" spans="1:18" ht="12.75" customHeight="1">
      <c r="A129" s="6" t="s">
        <v>43</v>
      </c>
      <c s="6"/>
      <c s="39" t="s">
        <v>70</v>
      </c>
      <c s="6"/>
      <c s="27" t="s">
        <v>247</v>
      </c>
      <c s="6"/>
      <c s="6"/>
      <c s="6"/>
      <c s="40">
        <f>0+Q129</f>
      </c>
      <c r="O129">
        <f>0+R129</f>
      </c>
      <c r="Q129">
        <f>0+I130</f>
      </c>
      <c>
        <f>0+O130</f>
      </c>
    </row>
    <row r="130" spans="1:16" ht="12.75">
      <c r="A130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101</v>
      </c>
      <c s="32">
        <v>13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251</v>
      </c>
    </row>
    <row r="132" spans="1:5" ht="25.5">
      <c r="A132" s="36" t="s">
        <v>52</v>
      </c>
      <c r="E132" s="37" t="s">
        <v>252</v>
      </c>
    </row>
    <row r="133" spans="1:5" ht="102">
      <c r="A133" t="s">
        <v>53</v>
      </c>
      <c r="E133" s="35" t="s">
        <v>253</v>
      </c>
    </row>
    <row r="134" spans="1:15" ht="12.75" customHeight="1">
      <c r="A134" s="1" t="s">
        <v>43</v>
      </c>
      <c s="1"/>
      <c s="4" t="s">
        <v>72</v>
      </c>
      <c s="1"/>
      <c s="24" t="s">
        <v>254</v>
      </c>
      <c s="1"/>
      <c s="1"/>
      <c s="1"/>
      <c s="38">
        <f>0</f>
      </c>
      <c r="O134">
        <f>0</f>
      </c>
    </row>
    <row r="135" spans="1:18" ht="12.75" customHeight="1">
      <c r="A135" s="6" t="s">
        <v>43</v>
      </c>
      <c s="6"/>
      <c s="39" t="s">
        <v>40</v>
      </c>
      <c s="6"/>
      <c s="43" t="s">
        <v>97</v>
      </c>
      <c s="6"/>
      <c s="6"/>
      <c s="6"/>
      <c s="40">
        <f>0+Q135</f>
      </c>
      <c r="O135">
        <f>0+R135</f>
      </c>
      <c r="Q135">
        <f>0+I136+I140+I144+I148+I152+I156+I160+I164+I168+I172</f>
      </c>
      <c>
        <f>0+O136+O140+O144+O148+O152+O156+O160+O164+O168+O172</f>
      </c>
    </row>
    <row r="136" spans="1:16" ht="25.5">
      <c r="A136" s="25" t="s">
        <v>45</v>
      </c>
      <c s="29" t="s">
        <v>255</v>
      </c>
      <c s="29" t="s">
        <v>256</v>
      </c>
      <c s="25" t="s">
        <v>47</v>
      </c>
      <c s="30" t="s">
        <v>257</v>
      </c>
      <c s="31" t="s">
        <v>101</v>
      </c>
      <c s="32">
        <v>34.4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50</v>
      </c>
      <c r="E137" s="35" t="s">
        <v>258</v>
      </c>
    </row>
    <row r="138" spans="1:5" ht="25.5">
      <c r="A138" s="36" t="s">
        <v>52</v>
      </c>
      <c r="E138" s="37" t="s">
        <v>259</v>
      </c>
    </row>
    <row r="139" spans="1:5" ht="127.5">
      <c r="A139" t="s">
        <v>53</v>
      </c>
      <c r="E139" s="35" t="s">
        <v>260</v>
      </c>
    </row>
    <row r="140" spans="1:16" ht="25.5">
      <c r="A140" s="25" t="s">
        <v>45</v>
      </c>
      <c s="29" t="s">
        <v>261</v>
      </c>
      <c s="29" t="s">
        <v>262</v>
      </c>
      <c s="25" t="s">
        <v>47</v>
      </c>
      <c s="30" t="s">
        <v>263</v>
      </c>
      <c s="31" t="s">
        <v>101</v>
      </c>
      <c s="32">
        <v>32.4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25.5">
      <c r="A141" s="34" t="s">
        <v>50</v>
      </c>
      <c r="E141" s="35" t="s">
        <v>264</v>
      </c>
    </row>
    <row r="142" spans="1:5" ht="12.75">
      <c r="A142" s="36" t="s">
        <v>52</v>
      </c>
      <c r="E142" s="37" t="s">
        <v>47</v>
      </c>
    </row>
    <row r="143" spans="1:5" ht="38.25">
      <c r="A143" t="s">
        <v>53</v>
      </c>
      <c r="E143" s="35" t="s">
        <v>265</v>
      </c>
    </row>
    <row r="144" spans="1:16" ht="12.75">
      <c r="A144" s="25" t="s">
        <v>45</v>
      </c>
      <c s="29" t="s">
        <v>266</v>
      </c>
      <c s="29" t="s">
        <v>267</v>
      </c>
      <c s="25" t="s">
        <v>47</v>
      </c>
      <c s="30" t="s">
        <v>268</v>
      </c>
      <c s="31" t="s">
        <v>89</v>
      </c>
      <c s="32">
        <v>31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12.75">
      <c r="A145" s="34" t="s">
        <v>50</v>
      </c>
      <c r="E145" s="35" t="s">
        <v>47</v>
      </c>
    </row>
    <row r="146" spans="1:5" ht="25.5">
      <c r="A146" s="36" t="s">
        <v>52</v>
      </c>
      <c r="E146" s="37" t="s">
        <v>269</v>
      </c>
    </row>
    <row r="147" spans="1:5" ht="51">
      <c r="A147" t="s">
        <v>53</v>
      </c>
      <c r="E147" s="35" t="s">
        <v>270</v>
      </c>
    </row>
    <row r="148" spans="1:16" ht="12.75">
      <c r="A148" s="25" t="s">
        <v>45</v>
      </c>
      <c s="29" t="s">
        <v>271</v>
      </c>
      <c s="29" t="s">
        <v>272</v>
      </c>
      <c s="25" t="s">
        <v>47</v>
      </c>
      <c s="30" t="s">
        <v>273</v>
      </c>
      <c s="31" t="s">
        <v>89</v>
      </c>
      <c s="32">
        <v>5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12.75">
      <c r="A149" s="34" t="s">
        <v>50</v>
      </c>
      <c r="E149" s="35" t="s">
        <v>47</v>
      </c>
    </row>
    <row r="150" spans="1:5" ht="25.5">
      <c r="A150" s="36" t="s">
        <v>52</v>
      </c>
      <c r="E150" s="37" t="s">
        <v>274</v>
      </c>
    </row>
    <row r="151" spans="1:5" ht="12.75">
      <c r="A151" t="s">
        <v>53</v>
      </c>
      <c r="E151" s="35" t="s">
        <v>275</v>
      </c>
    </row>
    <row r="152" spans="1:16" ht="25.5">
      <c r="A152" s="25" t="s">
        <v>45</v>
      </c>
      <c s="29" t="s">
        <v>276</v>
      </c>
      <c s="29" t="s">
        <v>277</v>
      </c>
      <c s="25" t="s">
        <v>47</v>
      </c>
      <c s="30" t="s">
        <v>278</v>
      </c>
      <c s="31" t="s">
        <v>89</v>
      </c>
      <c s="32">
        <v>2</v>
      </c>
      <c s="33">
        <v>0</v>
      </c>
      <c s="33">
        <f>ROUND(ROUND(H152,2)*ROUND(G152,3),2)</f>
      </c>
      <c r="O152">
        <f>(I152*21)/100</f>
      </c>
      <c t="s">
        <v>23</v>
      </c>
    </row>
    <row r="153" spans="1:5" ht="12.75">
      <c r="A153" s="34" t="s">
        <v>50</v>
      </c>
      <c r="E153" s="35" t="s">
        <v>47</v>
      </c>
    </row>
    <row r="154" spans="1:5" ht="25.5">
      <c r="A154" s="36" t="s">
        <v>52</v>
      </c>
      <c r="E154" s="37" t="s">
        <v>279</v>
      </c>
    </row>
    <row r="155" spans="1:5" ht="25.5">
      <c r="A155" t="s">
        <v>53</v>
      </c>
      <c r="E155" s="35" t="s">
        <v>280</v>
      </c>
    </row>
    <row r="156" spans="1:16" ht="25.5">
      <c r="A156" s="25" t="s">
        <v>45</v>
      </c>
      <c s="29" t="s">
        <v>281</v>
      </c>
      <c s="29" t="s">
        <v>282</v>
      </c>
      <c s="25" t="s">
        <v>47</v>
      </c>
      <c s="30" t="s">
        <v>283</v>
      </c>
      <c s="31" t="s">
        <v>163</v>
      </c>
      <c s="32">
        <v>299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12.75">
      <c r="A157" s="34" t="s">
        <v>50</v>
      </c>
      <c r="E157" s="35" t="s">
        <v>47</v>
      </c>
    </row>
    <row r="158" spans="1:5" ht="51">
      <c r="A158" s="36" t="s">
        <v>52</v>
      </c>
      <c r="E158" s="37" t="s">
        <v>284</v>
      </c>
    </row>
    <row r="159" spans="1:5" ht="38.25">
      <c r="A159" t="s">
        <v>53</v>
      </c>
      <c r="E159" s="35" t="s">
        <v>285</v>
      </c>
    </row>
    <row r="160" spans="1:16" ht="25.5">
      <c r="A160" s="25" t="s">
        <v>45</v>
      </c>
      <c s="29" t="s">
        <v>286</v>
      </c>
      <c s="29" t="s">
        <v>287</v>
      </c>
      <c s="25" t="s">
        <v>47</v>
      </c>
      <c s="30" t="s">
        <v>288</v>
      </c>
      <c s="31" t="s">
        <v>163</v>
      </c>
      <c s="32">
        <v>299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12.75">
      <c r="A161" s="34" t="s">
        <v>50</v>
      </c>
      <c r="E161" s="35" t="s">
        <v>289</v>
      </c>
    </row>
    <row r="162" spans="1:5" ht="51">
      <c r="A162" s="36" t="s">
        <v>52</v>
      </c>
      <c r="E162" s="37" t="s">
        <v>284</v>
      </c>
    </row>
    <row r="163" spans="1:5" ht="38.25">
      <c r="A163" t="s">
        <v>53</v>
      </c>
      <c r="E163" s="35" t="s">
        <v>285</v>
      </c>
    </row>
    <row r="164" spans="1:16" ht="12.75">
      <c r="A164" s="25" t="s">
        <v>45</v>
      </c>
      <c s="29" t="s">
        <v>290</v>
      </c>
      <c s="29" t="s">
        <v>291</v>
      </c>
      <c s="25" t="s">
        <v>47</v>
      </c>
      <c s="30" t="s">
        <v>292</v>
      </c>
      <c s="31" t="s">
        <v>101</v>
      </c>
      <c s="32">
        <v>12.59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12.75">
      <c r="A165" s="34" t="s">
        <v>50</v>
      </c>
      <c r="E165" s="35" t="s">
        <v>47</v>
      </c>
    </row>
    <row r="166" spans="1:5" ht="25.5">
      <c r="A166" s="36" t="s">
        <v>52</v>
      </c>
      <c r="E166" s="37" t="s">
        <v>293</v>
      </c>
    </row>
    <row r="167" spans="1:5" ht="51">
      <c r="A167" t="s">
        <v>53</v>
      </c>
      <c r="E167" s="35" t="s">
        <v>294</v>
      </c>
    </row>
    <row r="168" spans="1:16" ht="12.75">
      <c r="A168" s="25" t="s">
        <v>45</v>
      </c>
      <c s="29" t="s">
        <v>295</v>
      </c>
      <c s="29" t="s">
        <v>296</v>
      </c>
      <c s="25" t="s">
        <v>47</v>
      </c>
      <c s="30" t="s">
        <v>297</v>
      </c>
      <c s="31" t="s">
        <v>101</v>
      </c>
      <c s="32">
        <v>7.64</v>
      </c>
      <c s="33">
        <v>0</v>
      </c>
      <c s="33">
        <f>ROUND(ROUND(H168,2)*ROUND(G168,3),2)</f>
      </c>
      <c r="O168">
        <f>(I168*21)/100</f>
      </c>
      <c t="s">
        <v>23</v>
      </c>
    </row>
    <row r="169" spans="1:5" ht="12.75">
      <c r="A169" s="34" t="s">
        <v>50</v>
      </c>
      <c r="E169" s="35" t="s">
        <v>47</v>
      </c>
    </row>
    <row r="170" spans="1:5" ht="25.5">
      <c r="A170" s="36" t="s">
        <v>52</v>
      </c>
      <c r="E170" s="37" t="s">
        <v>298</v>
      </c>
    </row>
    <row r="171" spans="1:5" ht="25.5">
      <c r="A171" t="s">
        <v>53</v>
      </c>
      <c r="E171" s="35" t="s">
        <v>299</v>
      </c>
    </row>
    <row r="172" spans="1:16" ht="12.75">
      <c r="A172" s="25" t="s">
        <v>45</v>
      </c>
      <c s="29" t="s">
        <v>42</v>
      </c>
      <c s="29" t="s">
        <v>300</v>
      </c>
      <c s="25" t="s">
        <v>47</v>
      </c>
      <c s="30" t="s">
        <v>301</v>
      </c>
      <c s="31" t="s">
        <v>101</v>
      </c>
      <c s="32">
        <v>26.64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47</v>
      </c>
    </row>
    <row r="174" spans="1:5" ht="25.5">
      <c r="A174" s="36" t="s">
        <v>52</v>
      </c>
      <c r="E174" s="37" t="s">
        <v>245</v>
      </c>
    </row>
    <row r="175" spans="1:5" ht="25.5">
      <c r="A175" t="s">
        <v>53</v>
      </c>
      <c r="E175" s="35" t="s">
        <v>299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302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302</v>
      </c>
      <c s="6"/>
      <c s="18" t="s">
        <v>303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97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304</v>
      </c>
      <c s="25" t="s">
        <v>47</v>
      </c>
      <c s="30" t="s">
        <v>305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47</v>
      </c>
    </row>
    <row r="12" spans="1:5" ht="38.25">
      <c r="A12" t="s">
        <v>53</v>
      </c>
      <c r="E12" s="35" t="s">
        <v>306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0+O8+O13+O34+O39+O68+O73+O86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307</v>
      </c>
      <c s="41">
        <f>0+I8+I13+I34+I39+I68+I73+I86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307</v>
      </c>
      <c s="6"/>
      <c s="18" t="s">
        <v>308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309</v>
      </c>
      <c s="25" t="s">
        <v>47</v>
      </c>
      <c s="30" t="s">
        <v>310</v>
      </c>
      <c s="31" t="s">
        <v>118</v>
      </c>
      <c s="32">
        <v>21.618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311</v>
      </c>
    </row>
    <row r="11" spans="1:5" ht="38.25">
      <c r="A11" s="36" t="s">
        <v>52</v>
      </c>
      <c r="E11" s="37" t="s">
        <v>312</v>
      </c>
    </row>
    <row r="12" spans="1:5" ht="25.5">
      <c r="A12" t="s">
        <v>53</v>
      </c>
      <c r="E12" s="35" t="s">
        <v>121</v>
      </c>
    </row>
    <row r="13" spans="1:18" ht="12.75" customHeight="1">
      <c r="A13" s="6" t="s">
        <v>43</v>
      </c>
      <c s="6"/>
      <c s="39" t="s">
        <v>29</v>
      </c>
      <c s="6"/>
      <c s="27" t="s">
        <v>127</v>
      </c>
      <c s="6"/>
      <c s="6"/>
      <c s="6"/>
      <c s="40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25" t="s">
        <v>45</v>
      </c>
      <c s="29" t="s">
        <v>23</v>
      </c>
      <c s="29" t="s">
        <v>313</v>
      </c>
      <c s="25" t="s">
        <v>47</v>
      </c>
      <c s="30" t="s">
        <v>314</v>
      </c>
      <c s="31" t="s">
        <v>163</v>
      </c>
      <c s="32">
        <v>279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25.5">
      <c r="A15" s="34" t="s">
        <v>50</v>
      </c>
      <c r="E15" s="35" t="s">
        <v>315</v>
      </c>
    </row>
    <row r="16" spans="1:5" ht="25.5">
      <c r="A16" s="36" t="s">
        <v>52</v>
      </c>
      <c r="E16" s="37" t="s">
        <v>316</v>
      </c>
    </row>
    <row r="17" spans="1:5" ht="38.25">
      <c r="A17" t="s">
        <v>53</v>
      </c>
      <c r="E17" s="35" t="s">
        <v>317</v>
      </c>
    </row>
    <row r="18" spans="1:16" ht="12.75">
      <c r="A18" s="25" t="s">
        <v>45</v>
      </c>
      <c s="29" t="s">
        <v>22</v>
      </c>
      <c s="29" t="s">
        <v>318</v>
      </c>
      <c s="25" t="s">
        <v>47</v>
      </c>
      <c s="30" t="s">
        <v>319</v>
      </c>
      <c s="31" t="s">
        <v>118</v>
      </c>
      <c s="32">
        <v>8.833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320</v>
      </c>
    </row>
    <row r="20" spans="1:5" ht="25.5">
      <c r="A20" s="36" t="s">
        <v>52</v>
      </c>
      <c r="E20" s="37" t="s">
        <v>321</v>
      </c>
    </row>
    <row r="21" spans="1:5" ht="76.5">
      <c r="A21" t="s">
        <v>53</v>
      </c>
      <c r="E21" s="35" t="s">
        <v>322</v>
      </c>
    </row>
    <row r="22" spans="1:16" ht="12.75">
      <c r="A22" s="25" t="s">
        <v>45</v>
      </c>
      <c s="29" t="s">
        <v>33</v>
      </c>
      <c s="29" t="s">
        <v>323</v>
      </c>
      <c s="25" t="s">
        <v>47</v>
      </c>
      <c s="30" t="s">
        <v>324</v>
      </c>
      <c s="31" t="s">
        <v>118</v>
      </c>
      <c s="32">
        <v>667.1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325</v>
      </c>
    </row>
    <row r="24" spans="1:5" ht="102">
      <c r="A24" s="36" t="s">
        <v>52</v>
      </c>
      <c r="E24" s="37" t="s">
        <v>326</v>
      </c>
    </row>
    <row r="25" spans="1:5" ht="267.75">
      <c r="A25" t="s">
        <v>53</v>
      </c>
      <c r="E25" s="35" t="s">
        <v>327</v>
      </c>
    </row>
    <row r="26" spans="1:16" ht="12.75">
      <c r="A26" s="25" t="s">
        <v>45</v>
      </c>
      <c s="29" t="s">
        <v>35</v>
      </c>
      <c s="29" t="s">
        <v>328</v>
      </c>
      <c s="25" t="s">
        <v>47</v>
      </c>
      <c s="30" t="s">
        <v>329</v>
      </c>
      <c s="31" t="s">
        <v>163</v>
      </c>
      <c s="32">
        <v>279.02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38.25">
      <c r="A28" s="36" t="s">
        <v>52</v>
      </c>
      <c r="E28" s="37" t="s">
        <v>330</v>
      </c>
    </row>
    <row r="29" spans="1:5" ht="38.25">
      <c r="A29" t="s">
        <v>53</v>
      </c>
      <c r="E29" s="35" t="s">
        <v>331</v>
      </c>
    </row>
    <row r="30" spans="1:16" ht="12.75">
      <c r="A30" s="25" t="s">
        <v>45</v>
      </c>
      <c s="29" t="s">
        <v>37</v>
      </c>
      <c s="29" t="s">
        <v>170</v>
      </c>
      <c s="25" t="s">
        <v>47</v>
      </c>
      <c s="30" t="s">
        <v>171</v>
      </c>
      <c s="31" t="s">
        <v>163</v>
      </c>
      <c s="32">
        <v>279.02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25.5">
      <c r="A32" s="36" t="s">
        <v>52</v>
      </c>
      <c r="E32" s="37" t="s">
        <v>332</v>
      </c>
    </row>
    <row r="33" spans="1:5" ht="25.5">
      <c r="A33" t="s">
        <v>53</v>
      </c>
      <c r="E33" s="35" t="s">
        <v>172</v>
      </c>
    </row>
    <row r="34" spans="1:18" ht="12.75" customHeight="1">
      <c r="A34" s="6" t="s">
        <v>43</v>
      </c>
      <c s="6"/>
      <c s="39" t="s">
        <v>23</v>
      </c>
      <c s="6"/>
      <c s="27" t="s">
        <v>173</v>
      </c>
      <c s="6"/>
      <c s="6"/>
      <c s="6"/>
      <c s="40">
        <f>0+Q34</f>
      </c>
      <c r="O34">
        <f>0+R34</f>
      </c>
      <c r="Q34">
        <f>0+I35</f>
      </c>
      <c>
        <f>0+O35</f>
      </c>
    </row>
    <row r="35" spans="1:16" ht="12.75">
      <c r="A35" s="25" t="s">
        <v>45</v>
      </c>
      <c s="29" t="s">
        <v>70</v>
      </c>
      <c s="29" t="s">
        <v>333</v>
      </c>
      <c s="25" t="s">
        <v>47</v>
      </c>
      <c s="30" t="s">
        <v>334</v>
      </c>
      <c s="31" t="s">
        <v>118</v>
      </c>
      <c s="32">
        <v>4.096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335</v>
      </c>
    </row>
    <row r="37" spans="1:5" ht="63.75">
      <c r="A37" s="36" t="s">
        <v>52</v>
      </c>
      <c r="E37" s="37" t="s">
        <v>336</v>
      </c>
    </row>
    <row r="38" spans="1:5" ht="369.75">
      <c r="A38" t="s">
        <v>53</v>
      </c>
      <c r="E38" s="35" t="s">
        <v>337</v>
      </c>
    </row>
    <row r="39" spans="1:18" ht="12.75" customHeight="1">
      <c r="A39" s="6" t="s">
        <v>43</v>
      </c>
      <c s="6"/>
      <c s="39" t="s">
        <v>33</v>
      </c>
      <c s="6"/>
      <c s="27" t="s">
        <v>182</v>
      </c>
      <c s="6"/>
      <c s="6"/>
      <c s="6"/>
      <c s="40">
        <f>0+Q39</f>
      </c>
      <c r="O39">
        <f>0+R39</f>
      </c>
      <c r="Q39">
        <f>0+I40+I44+I48+I52+I56+I60+I64</f>
      </c>
      <c>
        <f>0+O40+O44+O48+O52+O56+O60+O64</f>
      </c>
    </row>
    <row r="40" spans="1:16" ht="12.75">
      <c r="A40" s="25" t="s">
        <v>45</v>
      </c>
      <c s="29" t="s">
        <v>72</v>
      </c>
      <c s="29" t="s">
        <v>338</v>
      </c>
      <c s="25" t="s">
        <v>47</v>
      </c>
      <c s="30" t="s">
        <v>339</v>
      </c>
      <c s="31" t="s">
        <v>118</v>
      </c>
      <c s="32">
        <v>22.298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38.25">
      <c r="A41" s="34" t="s">
        <v>50</v>
      </c>
      <c r="E41" s="35" t="s">
        <v>340</v>
      </c>
    </row>
    <row r="42" spans="1:5" ht="25.5">
      <c r="A42" s="36" t="s">
        <v>52</v>
      </c>
      <c r="E42" s="37" t="s">
        <v>341</v>
      </c>
    </row>
    <row r="43" spans="1:5" ht="369.75">
      <c r="A43" t="s">
        <v>53</v>
      </c>
      <c r="E43" s="35" t="s">
        <v>342</v>
      </c>
    </row>
    <row r="44" spans="1:16" ht="12.75">
      <c r="A44" s="25" t="s">
        <v>45</v>
      </c>
      <c s="29" t="s">
        <v>40</v>
      </c>
      <c s="29" t="s">
        <v>184</v>
      </c>
      <c s="25" t="s">
        <v>47</v>
      </c>
      <c s="30" t="s">
        <v>185</v>
      </c>
      <c s="31" t="s">
        <v>118</v>
      </c>
      <c s="32">
        <v>8.6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343</v>
      </c>
    </row>
    <row r="46" spans="1:5" ht="38.25">
      <c r="A46" s="36" t="s">
        <v>52</v>
      </c>
      <c r="E46" s="37" t="s">
        <v>344</v>
      </c>
    </row>
    <row r="47" spans="1:5" ht="369.75">
      <c r="A47" t="s">
        <v>53</v>
      </c>
      <c r="E47" s="35" t="s">
        <v>188</v>
      </c>
    </row>
    <row r="48" spans="1:16" ht="12.75">
      <c r="A48" s="25" t="s">
        <v>45</v>
      </c>
      <c s="29" t="s">
        <v>42</v>
      </c>
      <c s="29" t="s">
        <v>345</v>
      </c>
      <c s="25" t="s">
        <v>47</v>
      </c>
      <c s="30" t="s">
        <v>346</v>
      </c>
      <c s="31" t="s">
        <v>118</v>
      </c>
      <c s="32">
        <v>12.9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25.5">
      <c r="A49" s="34" t="s">
        <v>50</v>
      </c>
      <c r="E49" s="35" t="s">
        <v>347</v>
      </c>
    </row>
    <row r="50" spans="1:5" ht="12.75">
      <c r="A50" s="36" t="s">
        <v>52</v>
      </c>
      <c r="E50" s="37" t="s">
        <v>348</v>
      </c>
    </row>
    <row r="51" spans="1:5" ht="369.75">
      <c r="A51" t="s">
        <v>53</v>
      </c>
      <c r="E51" s="35" t="s">
        <v>349</v>
      </c>
    </row>
    <row r="52" spans="1:16" ht="12.75">
      <c r="A52" s="25" t="s">
        <v>45</v>
      </c>
      <c s="29" t="s">
        <v>81</v>
      </c>
      <c s="29" t="s">
        <v>350</v>
      </c>
      <c s="25" t="s">
        <v>47</v>
      </c>
      <c s="30" t="s">
        <v>351</v>
      </c>
      <c s="31" t="s">
        <v>118</v>
      </c>
      <c s="32">
        <v>3.375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352</v>
      </c>
    </row>
    <row r="54" spans="1:5" ht="25.5">
      <c r="A54" s="36" t="s">
        <v>52</v>
      </c>
      <c r="E54" s="37" t="s">
        <v>353</v>
      </c>
    </row>
    <row r="55" spans="1:5" ht="51">
      <c r="A55" t="s">
        <v>53</v>
      </c>
      <c r="E55" s="35" t="s">
        <v>354</v>
      </c>
    </row>
    <row r="56" spans="1:16" ht="12.75">
      <c r="A56" s="25" t="s">
        <v>45</v>
      </c>
      <c s="29" t="s">
        <v>86</v>
      </c>
      <c s="29" t="s">
        <v>355</v>
      </c>
      <c s="25" t="s">
        <v>47</v>
      </c>
      <c s="30" t="s">
        <v>356</v>
      </c>
      <c s="31" t="s">
        <v>118</v>
      </c>
      <c s="32">
        <v>17.2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357</v>
      </c>
    </row>
    <row r="58" spans="1:5" ht="38.25">
      <c r="A58" s="36" t="s">
        <v>52</v>
      </c>
      <c r="E58" s="37" t="s">
        <v>358</v>
      </c>
    </row>
    <row r="59" spans="1:5" ht="102">
      <c r="A59" t="s">
        <v>53</v>
      </c>
      <c r="E59" s="35" t="s">
        <v>359</v>
      </c>
    </row>
    <row r="60" spans="1:16" ht="12.75">
      <c r="A60" s="25" t="s">
        <v>45</v>
      </c>
      <c s="29" t="s">
        <v>92</v>
      </c>
      <c s="29" t="s">
        <v>360</v>
      </c>
      <c s="25" t="s">
        <v>47</v>
      </c>
      <c s="30" t="s">
        <v>361</v>
      </c>
      <c s="31" t="s">
        <v>118</v>
      </c>
      <c s="32">
        <v>2.4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362</v>
      </c>
    </row>
    <row r="62" spans="1:5" ht="25.5">
      <c r="A62" s="36" t="s">
        <v>52</v>
      </c>
      <c r="E62" s="37" t="s">
        <v>363</v>
      </c>
    </row>
    <row r="63" spans="1:5" ht="357">
      <c r="A63" t="s">
        <v>53</v>
      </c>
      <c r="E63" s="35" t="s">
        <v>364</v>
      </c>
    </row>
    <row r="64" spans="1:16" ht="12.75">
      <c r="A64" s="25" t="s">
        <v>45</v>
      </c>
      <c s="29" t="s">
        <v>98</v>
      </c>
      <c s="29" t="s">
        <v>365</v>
      </c>
      <c s="25" t="s">
        <v>47</v>
      </c>
      <c s="30" t="s">
        <v>366</v>
      </c>
      <c s="31" t="s">
        <v>118</v>
      </c>
      <c s="32">
        <v>6.9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25.5">
      <c r="A65" s="34" t="s">
        <v>50</v>
      </c>
      <c r="E65" s="35" t="s">
        <v>367</v>
      </c>
    </row>
    <row r="66" spans="1:5" ht="12.75">
      <c r="A66" s="36" t="s">
        <v>52</v>
      </c>
      <c r="E66" s="37" t="s">
        <v>368</v>
      </c>
    </row>
    <row r="67" spans="1:5" ht="409.5">
      <c r="A67" t="s">
        <v>53</v>
      </c>
      <c r="E67" s="35" t="s">
        <v>369</v>
      </c>
    </row>
    <row r="68" spans="1:18" ht="12.75" customHeight="1">
      <c r="A68" s="6" t="s">
        <v>43</v>
      </c>
      <c s="6"/>
      <c s="39" t="s">
        <v>70</v>
      </c>
      <c s="6"/>
      <c s="27" t="s">
        <v>247</v>
      </c>
      <c s="6"/>
      <c s="6"/>
      <c s="6"/>
      <c s="40">
        <f>0+Q68</f>
      </c>
      <c r="O68">
        <f>0+R68</f>
      </c>
      <c r="Q68">
        <f>0+I69</f>
      </c>
      <c>
        <f>0+O69</f>
      </c>
    </row>
    <row r="69" spans="1:16" ht="12.75">
      <c r="A69" s="25" t="s">
        <v>45</v>
      </c>
      <c s="29" t="s">
        <v>104</v>
      </c>
      <c s="29" t="s">
        <v>370</v>
      </c>
      <c s="25" t="s">
        <v>47</v>
      </c>
      <c s="30" t="s">
        <v>371</v>
      </c>
      <c s="31" t="s">
        <v>118</v>
      </c>
      <c s="32">
        <v>1.485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372</v>
      </c>
    </row>
    <row r="71" spans="1:5" ht="38.25">
      <c r="A71" s="36" t="s">
        <v>52</v>
      </c>
      <c r="E71" s="37" t="s">
        <v>373</v>
      </c>
    </row>
    <row r="72" spans="1:5" ht="51">
      <c r="A72" t="s">
        <v>53</v>
      </c>
      <c r="E72" s="35" t="s">
        <v>374</v>
      </c>
    </row>
    <row r="73" spans="1:18" ht="12.75" customHeight="1">
      <c r="A73" s="6" t="s">
        <v>43</v>
      </c>
      <c s="6"/>
      <c s="39" t="s">
        <v>72</v>
      </c>
      <c s="6"/>
      <c s="27" t="s">
        <v>254</v>
      </c>
      <c s="6"/>
      <c s="6"/>
      <c s="6"/>
      <c s="40">
        <f>0+Q73</f>
      </c>
      <c r="O73">
        <f>0+R73</f>
      </c>
      <c r="Q73">
        <f>0+I74+I78+I82</f>
      </c>
      <c>
        <f>0+O74+O78+O82</f>
      </c>
    </row>
    <row r="74" spans="1:16" ht="12.75">
      <c r="A74" s="25" t="s">
        <v>45</v>
      </c>
      <c s="29" t="s">
        <v>108</v>
      </c>
      <c s="29" t="s">
        <v>375</v>
      </c>
      <c s="25" t="s">
        <v>47</v>
      </c>
      <c s="30" t="s">
        <v>376</v>
      </c>
      <c s="31" t="s">
        <v>101</v>
      </c>
      <c s="32">
        <v>30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377</v>
      </c>
    </row>
    <row r="76" spans="1:5" ht="12.75">
      <c r="A76" s="36" t="s">
        <v>52</v>
      </c>
      <c r="E76" s="37" t="s">
        <v>378</v>
      </c>
    </row>
    <row r="77" spans="1:5" ht="267.75">
      <c r="A77" t="s">
        <v>53</v>
      </c>
      <c r="E77" s="35" t="s">
        <v>379</v>
      </c>
    </row>
    <row r="78" spans="1:16" ht="12.75">
      <c r="A78" s="25" t="s">
        <v>45</v>
      </c>
      <c s="29" t="s">
        <v>183</v>
      </c>
      <c s="29" t="s">
        <v>380</v>
      </c>
      <c s="25" t="s">
        <v>47</v>
      </c>
      <c s="30" t="s">
        <v>381</v>
      </c>
      <c s="31" t="s">
        <v>101</v>
      </c>
      <c s="32">
        <v>8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382</v>
      </c>
    </row>
    <row r="80" spans="1:5" ht="25.5">
      <c r="A80" s="36" t="s">
        <v>52</v>
      </c>
      <c r="E80" s="37" t="s">
        <v>383</v>
      </c>
    </row>
    <row r="81" spans="1:5" ht="255">
      <c r="A81" t="s">
        <v>53</v>
      </c>
      <c r="E81" s="35" t="s">
        <v>384</v>
      </c>
    </row>
    <row r="82" spans="1:16" ht="12.75">
      <c r="A82" s="25" t="s">
        <v>45</v>
      </c>
      <c s="29" t="s">
        <v>190</v>
      </c>
      <c s="29" t="s">
        <v>385</v>
      </c>
      <c s="25" t="s">
        <v>47</v>
      </c>
      <c s="30" t="s">
        <v>386</v>
      </c>
      <c s="31" t="s">
        <v>89</v>
      </c>
      <c s="32">
        <v>1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25.5">
      <c r="A83" s="34" t="s">
        <v>50</v>
      </c>
      <c r="E83" s="35" t="s">
        <v>387</v>
      </c>
    </row>
    <row r="84" spans="1:5" ht="25.5">
      <c r="A84" s="36" t="s">
        <v>52</v>
      </c>
      <c r="E84" s="37" t="s">
        <v>388</v>
      </c>
    </row>
    <row r="85" spans="1:5" ht="255">
      <c r="A85" t="s">
        <v>53</v>
      </c>
      <c r="E85" s="35" t="s">
        <v>389</v>
      </c>
    </row>
    <row r="86" spans="1:18" ht="12.75" customHeight="1">
      <c r="A86" s="6" t="s">
        <v>43</v>
      </c>
      <c s="6"/>
      <c s="39" t="s">
        <v>40</v>
      </c>
      <c s="6"/>
      <c s="27" t="s">
        <v>97</v>
      </c>
      <c s="6"/>
      <c s="6"/>
      <c s="6"/>
      <c s="40">
        <f>0+Q86</f>
      </c>
      <c r="O86">
        <f>0+R86</f>
      </c>
      <c r="Q86">
        <f>0+I87+I91+I95</f>
      </c>
      <c>
        <f>0+O87+O91+O95</f>
      </c>
    </row>
    <row r="87" spans="1:16" ht="12.75">
      <c r="A87" s="25" t="s">
        <v>45</v>
      </c>
      <c s="29" t="s">
        <v>195</v>
      </c>
      <c s="29" t="s">
        <v>390</v>
      </c>
      <c s="25" t="s">
        <v>47</v>
      </c>
      <c s="30" t="s">
        <v>391</v>
      </c>
      <c s="31" t="s">
        <v>101</v>
      </c>
      <c s="32">
        <v>37.225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392</v>
      </c>
    </row>
    <row r="89" spans="1:5" ht="63.75">
      <c r="A89" s="36" t="s">
        <v>52</v>
      </c>
      <c r="E89" s="37" t="s">
        <v>393</v>
      </c>
    </row>
    <row r="90" spans="1:5" ht="63.75">
      <c r="A90" t="s">
        <v>53</v>
      </c>
      <c r="E90" s="35" t="s">
        <v>394</v>
      </c>
    </row>
    <row r="91" spans="1:16" ht="12.75">
      <c r="A91" s="25" t="s">
        <v>45</v>
      </c>
      <c s="29" t="s">
        <v>201</v>
      </c>
      <c s="29" t="s">
        <v>395</v>
      </c>
      <c s="25" t="s">
        <v>47</v>
      </c>
      <c s="30" t="s">
        <v>396</v>
      </c>
      <c s="31" t="s">
        <v>101</v>
      </c>
      <c s="32">
        <v>33.725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38.25">
      <c r="A92" s="34" t="s">
        <v>50</v>
      </c>
      <c r="E92" s="35" t="s">
        <v>397</v>
      </c>
    </row>
    <row r="93" spans="1:5" ht="12.75">
      <c r="A93" s="36" t="s">
        <v>52</v>
      </c>
      <c r="E93" s="37" t="s">
        <v>398</v>
      </c>
    </row>
    <row r="94" spans="1:5" ht="63.75">
      <c r="A94" t="s">
        <v>53</v>
      </c>
      <c r="E94" s="35" t="s">
        <v>399</v>
      </c>
    </row>
    <row r="95" spans="1:16" ht="12.75">
      <c r="A95" s="25" t="s">
        <v>45</v>
      </c>
      <c s="29" t="s">
        <v>205</v>
      </c>
      <c s="29" t="s">
        <v>400</v>
      </c>
      <c s="25" t="s">
        <v>47</v>
      </c>
      <c s="30" t="s">
        <v>401</v>
      </c>
      <c s="31" t="s">
        <v>118</v>
      </c>
      <c s="32">
        <v>12.765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47</v>
      </c>
    </row>
    <row r="97" spans="1:5" ht="25.5">
      <c r="A97" s="36" t="s">
        <v>52</v>
      </c>
      <c r="E97" s="37" t="s">
        <v>402</v>
      </c>
    </row>
    <row r="98" spans="1:5" ht="76.5">
      <c r="A98" t="s">
        <v>53</v>
      </c>
      <c r="E98" s="35" t="s">
        <v>403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